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l01\14_経営改善支援センター\22.その他(事前相談会・全体会議報告・実績(4月統括)・HP・センター業務日誌(済み分）　ほか）\１ホームページ起案・原本\"/>
    </mc:Choice>
  </mc:AlternateContent>
  <bookViews>
    <workbookView xWindow="10230" yWindow="-15" windowWidth="10275" windowHeight="8955" activeTab="2"/>
  </bookViews>
  <sheets>
    <sheet name="個人(8%)" sheetId="1" r:id="rId1"/>
    <sheet name="個人(10%)" sheetId="5" r:id="rId2"/>
    <sheet name="法人(10%)" sheetId="4" r:id="rId3"/>
  </sheets>
  <calcPr calcId="162913"/>
</workbook>
</file>

<file path=xl/calcChain.xml><?xml version="1.0" encoding="utf-8"?>
<calcChain xmlns="http://schemas.openxmlformats.org/spreadsheetml/2006/main">
  <c r="F27" i="4" l="1"/>
  <c r="D19" i="4" s="1"/>
  <c r="H35" i="4" l="1"/>
  <c r="H36" i="4" s="1"/>
  <c r="H19" i="4"/>
  <c r="E32" i="5"/>
  <c r="F26" i="5"/>
  <c r="E30" i="4"/>
  <c r="E32" i="1"/>
  <c r="H37" i="5" l="1"/>
  <c r="H38" i="5" s="1"/>
  <c r="D18" i="5"/>
  <c r="F27" i="5"/>
  <c r="H32" i="5"/>
  <c r="H18" i="5" l="1"/>
  <c r="F28" i="5"/>
  <c r="F29" i="5" s="1"/>
  <c r="F30" i="5" s="1"/>
  <c r="H30" i="4"/>
  <c r="F26" i="1"/>
  <c r="H37" i="1" l="1"/>
  <c r="H38" i="1" s="1"/>
  <c r="D18" i="1"/>
  <c r="F27" i="1"/>
  <c r="H18" i="1" s="1"/>
  <c r="H32" i="1"/>
  <c r="F28" i="1" l="1"/>
  <c r="F29" i="1" s="1"/>
  <c r="F30" i="1" s="1"/>
</calcChain>
</file>

<file path=xl/sharedStrings.xml><?xml version="1.0" encoding="utf-8"?>
<sst xmlns="http://schemas.openxmlformats.org/spreadsheetml/2006/main" count="181" uniqueCount="67">
  <si>
    <t>住所</t>
    <rPh sb="0" eb="2">
      <t>ジュウショ</t>
    </rPh>
    <phoneticPr fontId="2"/>
  </si>
  <si>
    <t>会社名</t>
    <rPh sb="0" eb="3">
      <t>カイシャメイ</t>
    </rPh>
    <phoneticPr fontId="2"/>
  </si>
  <si>
    <t>氏名</t>
    <rPh sb="0" eb="2">
      <t>シメイ</t>
    </rPh>
    <phoneticPr fontId="2"/>
  </si>
  <si>
    <t>認定支援機関</t>
    <rPh sb="0" eb="2">
      <t>ニンテイ</t>
    </rPh>
    <rPh sb="2" eb="4">
      <t>シエン</t>
    </rPh>
    <rPh sb="4" eb="6">
      <t>キカン</t>
    </rPh>
    <phoneticPr fontId="2"/>
  </si>
  <si>
    <t>請求額</t>
    <rPh sb="0" eb="2">
      <t>セイキュウ</t>
    </rPh>
    <rPh sb="2" eb="3">
      <t>ガク</t>
    </rPh>
    <phoneticPr fontId="2"/>
  </si>
  <si>
    <t>円</t>
    <rPh sb="0" eb="1">
      <t>エン</t>
    </rPh>
    <phoneticPr fontId="2"/>
  </si>
  <si>
    <t>内訳</t>
    <rPh sb="0" eb="2">
      <t>ウチワケ</t>
    </rPh>
    <phoneticPr fontId="2"/>
  </si>
  <si>
    <t>Ｂ</t>
    <phoneticPr fontId="2"/>
  </si>
  <si>
    <t>Ｃ＝Ａ－Ｂ</t>
    <phoneticPr fontId="2"/>
  </si>
  <si>
    <t>Ｅ＝Ｃ－Ｄ</t>
    <phoneticPr fontId="2"/>
  </si>
  <si>
    <t>&lt;認定支援機関が個人の場合&gt;</t>
    <rPh sb="1" eb="3">
      <t>ニンテイ</t>
    </rPh>
    <rPh sb="3" eb="5">
      <t>シエン</t>
    </rPh>
    <rPh sb="5" eb="7">
      <t>キカン</t>
    </rPh>
    <rPh sb="8" eb="10">
      <t>コジン</t>
    </rPh>
    <rPh sb="11" eb="13">
      <t>バアイ</t>
    </rPh>
    <phoneticPr fontId="2"/>
  </si>
  <si>
    <t xml:space="preserve">        印</t>
    <rPh sb="8" eb="9">
      <t>イン</t>
    </rPh>
    <phoneticPr fontId="2"/>
  </si>
  <si>
    <t>振込先</t>
    <rPh sb="0" eb="2">
      <t>フリコミ</t>
    </rPh>
    <rPh sb="2" eb="3">
      <t>サキ</t>
    </rPh>
    <phoneticPr fontId="2"/>
  </si>
  <si>
    <t>△△銀行△△支店　　　普通預金　１２３４５</t>
    <rPh sb="2" eb="4">
      <t>ギンコウ</t>
    </rPh>
    <rPh sb="6" eb="8">
      <t>シテン</t>
    </rPh>
    <rPh sb="11" eb="13">
      <t>フツウ</t>
    </rPh>
    <rPh sb="13" eb="15">
      <t>ヨキン</t>
    </rPh>
    <phoneticPr fontId="2"/>
  </si>
  <si>
    <t>名義</t>
    <rPh sb="0" eb="2">
      <t>メイギ</t>
    </rPh>
    <phoneticPr fontId="2"/>
  </si>
  <si>
    <t>認定支援機関</t>
    <rPh sb="0" eb="2">
      <t>ニンテイ</t>
    </rPh>
    <rPh sb="2" eb="4">
      <t>シエン</t>
    </rPh>
    <rPh sb="4" eb="6">
      <t>キカン</t>
    </rPh>
    <phoneticPr fontId="2"/>
  </si>
  <si>
    <t>&lt;認定支援機関が法人の場合&gt;</t>
    <rPh sb="1" eb="3">
      <t>ニンテイ</t>
    </rPh>
    <rPh sb="3" eb="5">
      <t>シエン</t>
    </rPh>
    <rPh sb="5" eb="7">
      <t>キカン</t>
    </rPh>
    <rPh sb="8" eb="10">
      <t>ホウジン</t>
    </rPh>
    <rPh sb="11" eb="13">
      <t>バアイ</t>
    </rPh>
    <phoneticPr fontId="2"/>
  </si>
  <si>
    <t>円</t>
    <rPh sb="0" eb="1">
      <t>エン</t>
    </rPh>
    <phoneticPr fontId="2"/>
  </si>
  <si>
    <t>円　≧</t>
    <rPh sb="0" eb="1">
      <t>エン</t>
    </rPh>
    <phoneticPr fontId="2"/>
  </si>
  <si>
    <t>　　　↑</t>
    <phoneticPr fontId="2"/>
  </si>
  <si>
    <t>差引請求額</t>
    <rPh sb="0" eb="2">
      <t>サシヒキ</t>
    </rPh>
    <rPh sb="2" eb="4">
      <t>セイキュウ</t>
    </rPh>
    <rPh sb="4" eb="5">
      <t>ガク</t>
    </rPh>
    <phoneticPr fontId="2"/>
  </si>
  <si>
    <t>差引税込請求額</t>
    <rPh sb="0" eb="2">
      <t>サシヒキ</t>
    </rPh>
    <rPh sb="2" eb="4">
      <t>ゼイコミ</t>
    </rPh>
    <rPh sb="4" eb="6">
      <t>セイキュウ</t>
    </rPh>
    <rPh sb="6" eb="7">
      <t>ガク</t>
    </rPh>
    <phoneticPr fontId="2"/>
  </si>
  <si>
    <t>税抜金額</t>
    <rPh sb="0" eb="1">
      <t>ゼイ</t>
    </rPh>
    <rPh sb="1" eb="2">
      <t>ヌ</t>
    </rPh>
    <rPh sb="2" eb="4">
      <t>キンガク</t>
    </rPh>
    <phoneticPr fontId="2"/>
  </si>
  <si>
    <t>差引振込金額</t>
    <rPh sb="0" eb="2">
      <t>サシヒキ</t>
    </rPh>
    <rPh sb="2" eb="4">
      <t>フリコミ</t>
    </rPh>
    <rPh sb="4" eb="6">
      <t>キンガク</t>
    </rPh>
    <phoneticPr fontId="2"/>
  </si>
  <si>
    <t>Ｇ＝C-F</t>
    <phoneticPr fontId="2"/>
  </si>
  <si>
    <t>円）</t>
    <rPh sb="0" eb="1">
      <t>エン</t>
    </rPh>
    <phoneticPr fontId="2"/>
  </si>
  <si>
    <t>費用総額</t>
    <rPh sb="0" eb="2">
      <t>ヒヨウ</t>
    </rPh>
    <rPh sb="2" eb="3">
      <t>ソウ</t>
    </rPh>
    <rPh sb="3" eb="4">
      <t>ガク</t>
    </rPh>
    <phoneticPr fontId="2"/>
  </si>
  <si>
    <t>費用総額</t>
    <rPh sb="0" eb="2">
      <t>ヒヨウ</t>
    </rPh>
    <rPh sb="2" eb="4">
      <t>ソウガク</t>
    </rPh>
    <phoneticPr fontId="2"/>
  </si>
  <si>
    <t>モニタリング費用請求書</t>
    <rPh sb="6" eb="8">
      <t>ヒヨウ</t>
    </rPh>
    <rPh sb="8" eb="11">
      <t>セイキュウショ</t>
    </rPh>
    <phoneticPr fontId="2"/>
  </si>
  <si>
    <t>支払上限</t>
    <rPh sb="0" eb="2">
      <t>シハライ</t>
    </rPh>
    <rPh sb="2" eb="4">
      <t>ジョウゲン</t>
    </rPh>
    <phoneticPr fontId="2"/>
  </si>
  <si>
    <t>（費用総額の2/3）</t>
    <rPh sb="1" eb="3">
      <t>ヒヨウ</t>
    </rPh>
    <rPh sb="3" eb="4">
      <t>ソウ</t>
    </rPh>
    <rPh sb="4" eb="5">
      <t>ガク</t>
    </rPh>
    <phoneticPr fontId="2"/>
  </si>
  <si>
    <t>今回請求額</t>
    <rPh sb="0" eb="2">
      <t>コンカイ</t>
    </rPh>
    <rPh sb="2" eb="4">
      <t>セイキュウ</t>
    </rPh>
    <rPh sb="4" eb="5">
      <t>ガク</t>
    </rPh>
    <phoneticPr fontId="2"/>
  </si>
  <si>
    <t>前回までの支払累計</t>
    <rPh sb="0" eb="2">
      <t>ゼンカイ</t>
    </rPh>
    <rPh sb="5" eb="7">
      <t>シハライ</t>
    </rPh>
    <rPh sb="7" eb="9">
      <t>ルイケイ</t>
    </rPh>
    <phoneticPr fontId="2"/>
  </si>
  <si>
    <t>円</t>
    <rPh sb="0" eb="1">
      <t>エン</t>
    </rPh>
    <phoneticPr fontId="2"/>
  </si>
  <si>
    <t>支払上限</t>
    <rPh sb="0" eb="2">
      <t>シハライ</t>
    </rPh>
    <rPh sb="2" eb="4">
      <t>ジョウゲン</t>
    </rPh>
    <phoneticPr fontId="2"/>
  </si>
  <si>
    <t>今回請求額</t>
    <rPh sb="0" eb="2">
      <t>コンカイ</t>
    </rPh>
    <rPh sb="2" eb="4">
      <t>セイキュウ</t>
    </rPh>
    <rPh sb="4" eb="5">
      <t>ガク</t>
    </rPh>
    <phoneticPr fontId="2"/>
  </si>
  <si>
    <t>支払額累計</t>
    <rPh sb="0" eb="2">
      <t>シハライ</t>
    </rPh>
    <rPh sb="2" eb="3">
      <t>ガク</t>
    </rPh>
    <rPh sb="3" eb="5">
      <t>ルイケイ</t>
    </rPh>
    <phoneticPr fontId="2"/>
  </si>
  <si>
    <t>口座を変更する場合は、口座変更届を提出して下さい。</t>
    <rPh sb="0" eb="2">
      <t>コウザ</t>
    </rPh>
    <rPh sb="3" eb="5">
      <t>ヘンコウ</t>
    </rPh>
    <rPh sb="7" eb="9">
      <t>バアイ</t>
    </rPh>
    <rPh sb="11" eb="13">
      <t>コウザ</t>
    </rPh>
    <rPh sb="13" eb="16">
      <t>ヘンコウトドケ</t>
    </rPh>
    <rPh sb="17" eb="19">
      <t>テイシュツ</t>
    </rPh>
    <rPh sb="21" eb="22">
      <t>クダ</t>
    </rPh>
    <phoneticPr fontId="2"/>
  </si>
  <si>
    <t>（注）</t>
    <rPh sb="1" eb="2">
      <t>チュウ</t>
    </rPh>
    <phoneticPr fontId="2"/>
  </si>
  <si>
    <t>モニタリング費用見積総額</t>
    <rPh sb="6" eb="8">
      <t>ヒヨウ</t>
    </rPh>
    <rPh sb="8" eb="10">
      <t>ミツ</t>
    </rPh>
    <rPh sb="10" eb="12">
      <t>ソウガク</t>
    </rPh>
    <phoneticPr fontId="2"/>
  </si>
  <si>
    <t>センター事業負担額</t>
    <rPh sb="4" eb="6">
      <t>ジギョウ</t>
    </rPh>
    <rPh sb="6" eb="8">
      <t>フタン</t>
    </rPh>
    <rPh sb="8" eb="9">
      <t>ガク</t>
    </rPh>
    <phoneticPr fontId="2"/>
  </si>
  <si>
    <t>（４回/年　×　３年　×４０,０００）</t>
    <rPh sb="2" eb="3">
      <t>カイ</t>
    </rPh>
    <rPh sb="4" eb="5">
      <t>ネン</t>
    </rPh>
    <rPh sb="9" eb="10">
      <t>ネン</t>
    </rPh>
    <phoneticPr fontId="2"/>
  </si>
  <si>
    <t>上記の例示金額については、以下の条件を前提に記載しています。（単位：円）</t>
    <rPh sb="0" eb="2">
      <t>ジョウキ</t>
    </rPh>
    <rPh sb="3" eb="5">
      <t>レイジ</t>
    </rPh>
    <rPh sb="5" eb="7">
      <t>キンガク</t>
    </rPh>
    <rPh sb="13" eb="15">
      <t>イカ</t>
    </rPh>
    <rPh sb="16" eb="18">
      <t>ジョウケン</t>
    </rPh>
    <rPh sb="19" eb="21">
      <t>ゼンテイ</t>
    </rPh>
    <rPh sb="22" eb="24">
      <t>キサイ</t>
    </rPh>
    <rPh sb="31" eb="33">
      <t>タンイ</t>
    </rPh>
    <rPh sb="34" eb="35">
      <t>エン</t>
    </rPh>
    <phoneticPr fontId="2"/>
  </si>
  <si>
    <t>口座を変更する場合は、口座の変更届を提出して下さい。</t>
    <rPh sb="0" eb="2">
      <t>コウザ</t>
    </rPh>
    <rPh sb="3" eb="5">
      <t>ヘンコウ</t>
    </rPh>
    <rPh sb="7" eb="9">
      <t>バアイ</t>
    </rPh>
    <rPh sb="11" eb="13">
      <t>コウザ</t>
    </rPh>
    <rPh sb="14" eb="17">
      <t>ヘンコウトドケ</t>
    </rPh>
    <rPh sb="18" eb="20">
      <t>テイシュツ</t>
    </rPh>
    <rPh sb="22" eb="23">
      <t>クダ</t>
    </rPh>
    <phoneticPr fontId="2"/>
  </si>
  <si>
    <t>センター事業負担額上限</t>
    <rPh sb="4" eb="6">
      <t>ジギョウ</t>
    </rPh>
    <rPh sb="6" eb="8">
      <t>フタン</t>
    </rPh>
    <rPh sb="8" eb="9">
      <t>ガク</t>
    </rPh>
    <rPh sb="9" eb="11">
      <t>ジョウゲン</t>
    </rPh>
    <phoneticPr fontId="2"/>
  </si>
  <si>
    <t>但し、○○○株式会社経営改善計画策定支援に係る費用支払として</t>
    <rPh sb="0" eb="1">
      <t>タダ</t>
    </rPh>
    <rPh sb="6" eb="10">
      <t>カブシキガイシャ</t>
    </rPh>
    <rPh sb="10" eb="12">
      <t>ケイエイ</t>
    </rPh>
    <rPh sb="12" eb="14">
      <t>カイゼン</t>
    </rPh>
    <rPh sb="14" eb="16">
      <t>ケイカク</t>
    </rPh>
    <rPh sb="16" eb="18">
      <t>サクテイ</t>
    </rPh>
    <rPh sb="18" eb="20">
      <t>シエン</t>
    </rPh>
    <rPh sb="21" eb="22">
      <t>カカ</t>
    </rPh>
    <rPh sb="23" eb="25">
      <t>ヒヨウ</t>
    </rPh>
    <rPh sb="25" eb="27">
      <t>シハライ</t>
    </rPh>
    <phoneticPr fontId="2"/>
  </si>
  <si>
    <t>確認</t>
    <rPh sb="0" eb="2">
      <t>カクニン</t>
    </rPh>
    <phoneticPr fontId="2"/>
  </si>
  <si>
    <t>事項</t>
    <rPh sb="0" eb="2">
      <t>ジコウ</t>
    </rPh>
    <phoneticPr fontId="2"/>
  </si>
  <si>
    <t>上記の振込先口座は承諾書に届出した振込先口座をご記入ください。</t>
    <rPh sb="0" eb="2">
      <t>ジョウキ</t>
    </rPh>
    <rPh sb="3" eb="5">
      <t>フリコミ</t>
    </rPh>
    <rPh sb="5" eb="6">
      <t>サキ</t>
    </rPh>
    <rPh sb="6" eb="8">
      <t>コウザ</t>
    </rPh>
    <rPh sb="9" eb="12">
      <t>ショウダクショ</t>
    </rPh>
    <rPh sb="13" eb="15">
      <t>トドケデ</t>
    </rPh>
    <rPh sb="17" eb="19">
      <t>フリコミ</t>
    </rPh>
    <rPh sb="19" eb="20">
      <t>サキ</t>
    </rPh>
    <rPh sb="20" eb="22">
      <t>コウザ</t>
    </rPh>
    <rPh sb="24" eb="26">
      <t>キニュウ</t>
    </rPh>
    <phoneticPr fontId="2"/>
  </si>
  <si>
    <t>上記は２回目の請求額を例としており、１回につき４０,０００円の費用に対して1/3と</t>
    <rPh sb="0" eb="2">
      <t>ジョウキ</t>
    </rPh>
    <rPh sb="4" eb="6">
      <t>カイメ</t>
    </rPh>
    <rPh sb="7" eb="9">
      <t>セイキュウ</t>
    </rPh>
    <rPh sb="9" eb="10">
      <t>ガク</t>
    </rPh>
    <rPh sb="11" eb="12">
      <t>レイ</t>
    </rPh>
    <rPh sb="19" eb="20">
      <t>カイ</t>
    </rPh>
    <rPh sb="29" eb="30">
      <t>エン</t>
    </rPh>
    <rPh sb="31" eb="33">
      <t>ヒヨウ</t>
    </rPh>
    <rPh sb="34" eb="35">
      <t>タイ</t>
    </rPh>
    <phoneticPr fontId="2"/>
  </si>
  <si>
    <t>2/3に区分する場合の端数については１００円単位で計上しております。</t>
    <rPh sb="4" eb="6">
      <t>クブン</t>
    </rPh>
    <rPh sb="8" eb="10">
      <t>バアイ</t>
    </rPh>
    <rPh sb="11" eb="13">
      <t>ハスウ</t>
    </rPh>
    <rPh sb="21" eb="22">
      <t>エン</t>
    </rPh>
    <rPh sb="22" eb="24">
      <t>タンイ</t>
    </rPh>
    <rPh sb="25" eb="27">
      <t>ケイジョウ</t>
    </rPh>
    <phoneticPr fontId="2"/>
  </si>
  <si>
    <t>モニタリング費用見積
総額の2/3（注）</t>
    <rPh sb="6" eb="8">
      <t>ヒヨウ</t>
    </rPh>
    <rPh sb="8" eb="10">
      <t>ミツ</t>
    </rPh>
    <rPh sb="11" eb="12">
      <t>ソウ</t>
    </rPh>
    <rPh sb="12" eb="13">
      <t>ガク</t>
    </rPh>
    <rPh sb="18" eb="19">
      <t>チュウ</t>
    </rPh>
    <phoneticPr fontId="2"/>
  </si>
  <si>
    <t>モニタリング費用
見積総額の2/3（注）</t>
    <rPh sb="6" eb="8">
      <t>ヒヨウ</t>
    </rPh>
    <rPh sb="9" eb="11">
      <t>ミツ</t>
    </rPh>
    <rPh sb="11" eb="12">
      <t>ソウ</t>
    </rPh>
    <rPh sb="12" eb="13">
      <t>ガク</t>
    </rPh>
    <rPh sb="18" eb="19">
      <t>チュウ</t>
    </rPh>
    <phoneticPr fontId="2"/>
  </si>
  <si>
    <t xml:space="preserve">Ａ </t>
    <phoneticPr fontId="2"/>
  </si>
  <si>
    <t>Ａ　</t>
    <phoneticPr fontId="2"/>
  </si>
  <si>
    <t>令和　　年　　月　　日</t>
    <rPh sb="0" eb="1">
      <t>レイ</t>
    </rPh>
    <rPh sb="1" eb="2">
      <t>ワ</t>
    </rPh>
    <rPh sb="4" eb="5">
      <t>ネン</t>
    </rPh>
    <rPh sb="7" eb="8">
      <t>ガツ</t>
    </rPh>
    <rPh sb="10" eb="11">
      <t>ニチ</t>
    </rPh>
    <phoneticPr fontId="2"/>
  </si>
  <si>
    <t>源泉所得税（10.21%）</t>
    <rPh sb="0" eb="2">
      <t>ゲンセン</t>
    </rPh>
    <rPh sb="2" eb="5">
      <t>ショトクゼイ</t>
    </rPh>
    <phoneticPr fontId="2"/>
  </si>
  <si>
    <t>D＝C×8/108</t>
    <phoneticPr fontId="2"/>
  </si>
  <si>
    <t>F＝E×10.21%</t>
    <phoneticPr fontId="2"/>
  </si>
  <si>
    <t>D＝C×10/110</t>
    <phoneticPr fontId="2"/>
  </si>
  <si>
    <t>F＝E×10.21%</t>
    <phoneticPr fontId="2"/>
  </si>
  <si>
    <t>（うち消費税(10%)</t>
    <rPh sb="3" eb="6">
      <t>ショウヒゼイ</t>
    </rPh>
    <phoneticPr fontId="2"/>
  </si>
  <si>
    <t>申請者負担金額</t>
    <rPh sb="0" eb="3">
      <t>シンセイシャ</t>
    </rPh>
    <rPh sb="3" eb="5">
      <t>フタン</t>
    </rPh>
    <rPh sb="5" eb="7">
      <t>キンガク</t>
    </rPh>
    <phoneticPr fontId="2"/>
  </si>
  <si>
    <t>うち消費税(10%)</t>
    <rPh sb="2" eb="5">
      <t>ショウヒゼイ</t>
    </rPh>
    <phoneticPr fontId="2"/>
  </si>
  <si>
    <t>（うち消費税</t>
    <rPh sb="3" eb="6">
      <t>ショウヒゼイ</t>
    </rPh>
    <phoneticPr fontId="2"/>
  </si>
  <si>
    <t>うち消費税(8%)</t>
    <rPh sb="2" eb="5">
      <t>ショウヒゼイ</t>
    </rPh>
    <phoneticPr fontId="2"/>
  </si>
  <si>
    <t>三重県中小企業活性化協議会御中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</si>
</sst>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7"/>
      <color theme="1"/>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6">
    <xf numFmtId="0" fontId="0" fillId="0" borderId="0" xfId="0">
      <alignment vertical="center"/>
    </xf>
    <xf numFmtId="3" fontId="0" fillId="0" borderId="0" xfId="0" applyNumberFormat="1">
      <alignment vertical="center"/>
    </xf>
    <xf numFmtId="38" fontId="0" fillId="0" borderId="0" xfId="1"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3" fillId="0" borderId="0" xfId="0" applyFont="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38" fontId="1" fillId="0" borderId="0" xfId="1" applyFont="1" applyAlignment="1">
      <alignment horizontal="right" vertical="center"/>
    </xf>
    <xf numFmtId="3" fontId="4" fillId="0" borderId="0" xfId="0" applyNumberFormat="1" applyFont="1">
      <alignment vertical="center"/>
    </xf>
    <xf numFmtId="38" fontId="0" fillId="2" borderId="0" xfId="1" applyFont="1" applyFill="1">
      <alignment vertical="center"/>
    </xf>
    <xf numFmtId="3" fontId="0" fillId="2" borderId="0" xfId="0" applyNumberFormat="1" applyFill="1">
      <alignment vertical="center"/>
    </xf>
    <xf numFmtId="176" fontId="0" fillId="0" borderId="0" xfId="0" applyNumberFormat="1">
      <alignment vertical="center"/>
    </xf>
    <xf numFmtId="38" fontId="0" fillId="3" borderId="0" xfId="1" applyFont="1" applyFill="1">
      <alignment vertical="center"/>
    </xf>
    <xf numFmtId="38" fontId="0" fillId="0" borderId="0" xfId="0" applyNumberFormat="1">
      <alignment vertical="center"/>
    </xf>
    <xf numFmtId="0" fontId="5" fillId="0" borderId="0" xfId="0" applyFont="1">
      <alignment vertical="center"/>
    </xf>
    <xf numFmtId="38" fontId="7" fillId="0" borderId="0" xfId="1" applyFont="1">
      <alignment vertical="center"/>
    </xf>
    <xf numFmtId="0" fontId="0" fillId="3" borderId="0" xfId="0" applyFill="1">
      <alignment vertical="center"/>
    </xf>
    <xf numFmtId="0" fontId="3" fillId="0" borderId="0" xfId="0" applyFont="1" applyAlignment="1">
      <alignment vertical="center"/>
    </xf>
    <xf numFmtId="38" fontId="8" fillId="0" borderId="0" xfId="1" applyFont="1">
      <alignment vertical="center"/>
    </xf>
    <xf numFmtId="38" fontId="0" fillId="3" borderId="0" xfId="1" applyFont="1" applyFill="1" applyAlignment="1">
      <alignment horizontal="right" vertical="center"/>
    </xf>
    <xf numFmtId="0" fontId="5" fillId="0" borderId="0" xfId="0" applyFont="1" applyBorder="1">
      <alignment vertical="center"/>
    </xf>
    <xf numFmtId="0" fontId="6" fillId="0" borderId="0" xfId="0" applyFont="1" applyBorder="1">
      <alignment vertical="center"/>
    </xf>
    <xf numFmtId="176" fontId="0" fillId="0" borderId="0" xfId="0" applyNumberFormat="1" applyBorder="1">
      <alignment vertical="center"/>
    </xf>
    <xf numFmtId="3" fontId="0" fillId="2" borderId="0" xfId="0" applyNumberFormat="1" applyFill="1" applyAlignment="1">
      <alignment horizontal="right"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0" fillId="0" borderId="0" xfId="0"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55"/>
  <sheetViews>
    <sheetView workbookViewId="0">
      <selection activeCell="A4" sqref="A4"/>
    </sheetView>
  </sheetViews>
  <sheetFormatPr defaultRowHeight="13.5" x14ac:dyDescent="0.15"/>
  <cols>
    <col min="4" max="4" width="10.5" bestFit="1" customWidth="1"/>
    <col min="5" max="5" width="9.375" customWidth="1"/>
    <col min="7" max="7" width="11.875" customWidth="1"/>
    <col min="8" max="8" width="17" customWidth="1"/>
    <col min="9" max="9" width="3.625" customWidth="1"/>
  </cols>
  <sheetData>
    <row r="1" spans="1:8" x14ac:dyDescent="0.15">
      <c r="A1" t="s">
        <v>10</v>
      </c>
    </row>
    <row r="2" spans="1:8" x14ac:dyDescent="0.15">
      <c r="F2" s="7"/>
      <c r="G2" s="7"/>
      <c r="H2" s="7"/>
    </row>
    <row r="4" spans="1:8" x14ac:dyDescent="0.15">
      <c r="A4" t="s">
        <v>66</v>
      </c>
      <c r="G4" s="35" t="s">
        <v>55</v>
      </c>
      <c r="H4" s="35"/>
    </row>
    <row r="6" spans="1:8" ht="21" x14ac:dyDescent="0.15">
      <c r="C6" s="6"/>
      <c r="D6" s="26" t="s">
        <v>28</v>
      </c>
      <c r="E6" s="26"/>
    </row>
    <row r="10" spans="1:8" x14ac:dyDescent="0.15">
      <c r="D10" t="s">
        <v>0</v>
      </c>
      <c r="E10" s="8"/>
      <c r="F10" s="9"/>
      <c r="G10" s="9"/>
      <c r="H10" s="10"/>
    </row>
    <row r="11" spans="1:8" x14ac:dyDescent="0.15">
      <c r="E11" s="11"/>
      <c r="F11" s="7"/>
      <c r="G11" s="7"/>
      <c r="H11" s="12"/>
    </row>
    <row r="12" spans="1:8" x14ac:dyDescent="0.15">
      <c r="D12" t="s">
        <v>1</v>
      </c>
      <c r="E12" s="11"/>
      <c r="F12" s="7" t="s">
        <v>3</v>
      </c>
      <c r="G12" s="7"/>
      <c r="H12" s="12"/>
    </row>
    <row r="13" spans="1:8" x14ac:dyDescent="0.15">
      <c r="E13" s="11"/>
      <c r="F13" s="7"/>
      <c r="G13" s="7"/>
      <c r="H13" s="12" t="s">
        <v>11</v>
      </c>
    </row>
    <row r="14" spans="1:8" x14ac:dyDescent="0.15">
      <c r="B14" s="22"/>
      <c r="D14" t="s">
        <v>2</v>
      </c>
      <c r="E14" s="13"/>
      <c r="F14" s="14"/>
      <c r="G14" s="14"/>
      <c r="H14" s="15"/>
    </row>
    <row r="15" spans="1:8" x14ac:dyDescent="0.15">
      <c r="E15" s="7"/>
      <c r="F15" s="7"/>
      <c r="G15" s="7"/>
      <c r="H15" s="7"/>
    </row>
    <row r="16" spans="1:8" x14ac:dyDescent="0.15">
      <c r="E16" s="7"/>
      <c r="F16" s="7"/>
      <c r="G16" s="7"/>
      <c r="H16" s="7"/>
    </row>
    <row r="17" spans="2:9" x14ac:dyDescent="0.15">
      <c r="E17" s="7"/>
      <c r="F17" s="7"/>
      <c r="G17" s="7"/>
      <c r="H17" s="7"/>
    </row>
    <row r="18" spans="2:9" ht="21" x14ac:dyDescent="0.15">
      <c r="B18" s="6" t="s">
        <v>4</v>
      </c>
      <c r="C18" s="1"/>
      <c r="D18" s="17">
        <f>F26</f>
        <v>26600</v>
      </c>
      <c r="E18" t="s">
        <v>5</v>
      </c>
      <c r="F18" t="s">
        <v>64</v>
      </c>
      <c r="H18" s="20">
        <f>F27</f>
        <v>1970</v>
      </c>
      <c r="I18" t="s">
        <v>25</v>
      </c>
    </row>
    <row r="20" spans="2:9" x14ac:dyDescent="0.15">
      <c r="B20" t="s">
        <v>45</v>
      </c>
    </row>
    <row r="22" spans="2:9" x14ac:dyDescent="0.15">
      <c r="B22" t="s">
        <v>6</v>
      </c>
    </row>
    <row r="24" spans="2:9" x14ac:dyDescent="0.15">
      <c r="C24" t="s">
        <v>26</v>
      </c>
      <c r="F24" s="19">
        <v>40000</v>
      </c>
      <c r="G24" t="s">
        <v>5</v>
      </c>
      <c r="H24" t="s">
        <v>54</v>
      </c>
    </row>
    <row r="25" spans="2:9" x14ac:dyDescent="0.15">
      <c r="C25" t="s">
        <v>62</v>
      </c>
      <c r="F25" s="18">
        <v>13400</v>
      </c>
      <c r="G25" t="s">
        <v>5</v>
      </c>
      <c r="H25" t="s">
        <v>7</v>
      </c>
    </row>
    <row r="26" spans="2:9" x14ac:dyDescent="0.15">
      <c r="C26" t="s">
        <v>21</v>
      </c>
      <c r="F26" s="2">
        <f>F24-F25</f>
        <v>26600</v>
      </c>
      <c r="G26" t="s">
        <v>5</v>
      </c>
      <c r="H26" t="s">
        <v>8</v>
      </c>
    </row>
    <row r="27" spans="2:9" x14ac:dyDescent="0.15">
      <c r="C27" t="s">
        <v>65</v>
      </c>
      <c r="F27" s="2">
        <f>ROUNDDOWN((F26/1.08)*0.08,0)</f>
        <v>1970</v>
      </c>
      <c r="G27" t="s">
        <v>17</v>
      </c>
      <c r="H27" t="s">
        <v>57</v>
      </c>
    </row>
    <row r="28" spans="2:9" x14ac:dyDescent="0.15">
      <c r="C28" t="s">
        <v>22</v>
      </c>
      <c r="F28" s="2">
        <f>F26-F27</f>
        <v>24630</v>
      </c>
      <c r="G28" t="s">
        <v>17</v>
      </c>
      <c r="H28" t="s">
        <v>9</v>
      </c>
    </row>
    <row r="29" spans="2:9" x14ac:dyDescent="0.15">
      <c r="C29" t="s">
        <v>56</v>
      </c>
      <c r="F29" s="2">
        <f>ROUNDDOWN(F28*0.1021,0)</f>
        <v>2514</v>
      </c>
      <c r="G29" t="s">
        <v>17</v>
      </c>
      <c r="H29" t="s">
        <v>58</v>
      </c>
    </row>
    <row r="30" spans="2:9" x14ac:dyDescent="0.15">
      <c r="C30" t="s">
        <v>23</v>
      </c>
      <c r="F30" s="16">
        <f>F26-F29</f>
        <v>24086</v>
      </c>
      <c r="G30" t="s">
        <v>17</v>
      </c>
      <c r="H30" t="s">
        <v>24</v>
      </c>
    </row>
    <row r="32" spans="2:9" x14ac:dyDescent="0.15">
      <c r="B32" t="s">
        <v>46</v>
      </c>
      <c r="C32" t="s">
        <v>29</v>
      </c>
      <c r="E32" s="20">
        <f>ROUNDDOWN(F24*2/3,0)</f>
        <v>26666</v>
      </c>
      <c r="F32" t="s">
        <v>18</v>
      </c>
      <c r="G32" t="s">
        <v>35</v>
      </c>
      <c r="H32" s="22">
        <f>+F26</f>
        <v>26600</v>
      </c>
    </row>
    <row r="33" spans="2:9" x14ac:dyDescent="0.15">
      <c r="B33" t="s">
        <v>47</v>
      </c>
      <c r="C33" t="s">
        <v>19</v>
      </c>
    </row>
    <row r="34" spans="2:9" x14ac:dyDescent="0.15">
      <c r="C34" t="s">
        <v>30</v>
      </c>
    </row>
    <row r="36" spans="2:9" x14ac:dyDescent="0.15">
      <c r="G36" s="27" t="s">
        <v>32</v>
      </c>
      <c r="H36" s="32">
        <v>26600</v>
      </c>
      <c r="I36" t="s">
        <v>5</v>
      </c>
    </row>
    <row r="37" spans="2:9" x14ac:dyDescent="0.15">
      <c r="G37" s="23" t="s">
        <v>31</v>
      </c>
      <c r="H37" s="28">
        <f>F26</f>
        <v>26600</v>
      </c>
      <c r="I37" t="s">
        <v>5</v>
      </c>
    </row>
    <row r="38" spans="2:9" x14ac:dyDescent="0.15">
      <c r="C38" s="33" t="s">
        <v>51</v>
      </c>
      <c r="D38" s="34"/>
      <c r="E38" s="18">
        <v>320000</v>
      </c>
      <c r="F38" t="s">
        <v>18</v>
      </c>
      <c r="G38" t="s">
        <v>36</v>
      </c>
      <c r="H38" s="22">
        <f>H36+H37</f>
        <v>53200</v>
      </c>
      <c r="I38" t="s">
        <v>33</v>
      </c>
    </row>
    <row r="39" spans="2:9" x14ac:dyDescent="0.15">
      <c r="C39" s="34"/>
      <c r="D39" s="34"/>
      <c r="E39" s="21"/>
      <c r="G39" s="23"/>
      <c r="H39" s="28"/>
    </row>
    <row r="41" spans="2:9" x14ac:dyDescent="0.15">
      <c r="D41" t="s">
        <v>12</v>
      </c>
      <c r="E41" t="s">
        <v>13</v>
      </c>
    </row>
    <row r="43" spans="2:9" x14ac:dyDescent="0.15">
      <c r="D43" t="s">
        <v>14</v>
      </c>
      <c r="E43" s="3" t="s">
        <v>15</v>
      </c>
      <c r="F43" s="4"/>
      <c r="G43" s="5"/>
    </row>
    <row r="45" spans="2:9" x14ac:dyDescent="0.15">
      <c r="C45" t="s">
        <v>48</v>
      </c>
    </row>
    <row r="46" spans="2:9" x14ac:dyDescent="0.15">
      <c r="C46" t="s">
        <v>43</v>
      </c>
    </row>
    <row r="48" spans="2:9" x14ac:dyDescent="0.15">
      <c r="B48" s="8" t="s">
        <v>38</v>
      </c>
      <c r="C48" s="9"/>
      <c r="D48" s="9"/>
      <c r="E48" s="9"/>
      <c r="F48" s="9"/>
      <c r="G48" s="9"/>
      <c r="H48" s="10"/>
    </row>
    <row r="49" spans="2:8" x14ac:dyDescent="0.15">
      <c r="B49" s="11" t="s">
        <v>42</v>
      </c>
      <c r="C49" s="7"/>
      <c r="D49" s="7"/>
      <c r="E49" s="7"/>
      <c r="F49" s="7"/>
      <c r="G49" s="7"/>
      <c r="H49" s="12"/>
    </row>
    <row r="50" spans="2:8" x14ac:dyDescent="0.15">
      <c r="B50" s="11"/>
      <c r="C50" s="7"/>
      <c r="D50" s="7"/>
      <c r="E50" s="7"/>
      <c r="F50" s="7"/>
      <c r="G50" s="7"/>
      <c r="H50" s="12"/>
    </row>
    <row r="51" spans="2:8" x14ac:dyDescent="0.15">
      <c r="B51" s="11" t="s">
        <v>39</v>
      </c>
      <c r="C51" s="7"/>
      <c r="D51" s="7"/>
      <c r="E51" s="31">
        <v>480000</v>
      </c>
      <c r="F51" s="7" t="s">
        <v>41</v>
      </c>
      <c r="H51" s="12"/>
    </row>
    <row r="52" spans="2:8" x14ac:dyDescent="0.15">
      <c r="B52" s="11" t="s">
        <v>44</v>
      </c>
      <c r="C52" s="7"/>
      <c r="D52" s="7"/>
      <c r="E52" s="31">
        <v>320000</v>
      </c>
      <c r="F52" s="7"/>
      <c r="G52" s="7"/>
      <c r="H52" s="12"/>
    </row>
    <row r="53" spans="2:8" x14ac:dyDescent="0.15">
      <c r="B53" s="11" t="s">
        <v>49</v>
      </c>
      <c r="C53" s="7"/>
      <c r="D53" s="7"/>
      <c r="E53" s="7"/>
      <c r="F53" s="7"/>
      <c r="G53" s="7"/>
      <c r="H53" s="12"/>
    </row>
    <row r="54" spans="2:8" x14ac:dyDescent="0.15">
      <c r="B54" s="11" t="s">
        <v>50</v>
      </c>
      <c r="C54" s="7"/>
      <c r="D54" s="7"/>
      <c r="E54" s="7"/>
      <c r="F54" s="7"/>
      <c r="G54" s="7"/>
      <c r="H54" s="12"/>
    </row>
    <row r="55" spans="2:8" x14ac:dyDescent="0.15">
      <c r="B55" s="13"/>
      <c r="C55" s="14"/>
      <c r="D55" s="14"/>
      <c r="E55" s="14"/>
      <c r="F55" s="14"/>
      <c r="G55" s="14"/>
      <c r="H55" s="15"/>
    </row>
  </sheetData>
  <mergeCells count="2">
    <mergeCell ref="C38:D39"/>
    <mergeCell ref="G4:H4"/>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55"/>
  <sheetViews>
    <sheetView workbookViewId="0">
      <selection activeCell="A4" sqref="A4"/>
    </sheetView>
  </sheetViews>
  <sheetFormatPr defaultRowHeight="13.5" x14ac:dyDescent="0.15"/>
  <cols>
    <col min="4" max="4" width="10.5" bestFit="1" customWidth="1"/>
    <col min="5" max="5" width="9.375" customWidth="1"/>
    <col min="7" max="7" width="11.875" customWidth="1"/>
    <col min="8" max="8" width="17" customWidth="1"/>
    <col min="9" max="9" width="3.625" customWidth="1"/>
  </cols>
  <sheetData>
    <row r="1" spans="1:8" x14ac:dyDescent="0.15">
      <c r="A1" t="s">
        <v>10</v>
      </c>
    </row>
    <row r="2" spans="1:8" x14ac:dyDescent="0.15">
      <c r="F2" s="7"/>
      <c r="G2" s="7"/>
      <c r="H2" s="7"/>
    </row>
    <row r="4" spans="1:8" x14ac:dyDescent="0.15">
      <c r="A4" t="s">
        <v>66</v>
      </c>
      <c r="G4" s="35" t="s">
        <v>55</v>
      </c>
      <c r="H4" s="35"/>
    </row>
    <row r="6" spans="1:8" ht="21" x14ac:dyDescent="0.15">
      <c r="C6" s="6"/>
      <c r="D6" s="26" t="s">
        <v>28</v>
      </c>
      <c r="E6" s="26"/>
    </row>
    <row r="10" spans="1:8" x14ac:dyDescent="0.15">
      <c r="D10" t="s">
        <v>0</v>
      </c>
      <c r="E10" s="8"/>
      <c r="F10" s="9"/>
      <c r="G10" s="9"/>
      <c r="H10" s="10"/>
    </row>
    <row r="11" spans="1:8" x14ac:dyDescent="0.15">
      <c r="E11" s="11"/>
      <c r="F11" s="7"/>
      <c r="G11" s="7"/>
      <c r="H11" s="12"/>
    </row>
    <row r="12" spans="1:8" x14ac:dyDescent="0.15">
      <c r="D12" t="s">
        <v>1</v>
      </c>
      <c r="E12" s="11"/>
      <c r="F12" s="7" t="s">
        <v>3</v>
      </c>
      <c r="G12" s="7"/>
      <c r="H12" s="12"/>
    </row>
    <row r="13" spans="1:8" x14ac:dyDescent="0.15">
      <c r="E13" s="11"/>
      <c r="F13" s="7"/>
      <c r="G13" s="7"/>
      <c r="H13" s="12" t="s">
        <v>11</v>
      </c>
    </row>
    <row r="14" spans="1:8" x14ac:dyDescent="0.15">
      <c r="B14" s="22"/>
      <c r="D14" t="s">
        <v>2</v>
      </c>
      <c r="E14" s="13"/>
      <c r="F14" s="14"/>
      <c r="G14" s="14"/>
      <c r="H14" s="15"/>
    </row>
    <row r="15" spans="1:8" x14ac:dyDescent="0.15">
      <c r="E15" s="7"/>
      <c r="F15" s="7"/>
      <c r="G15" s="7"/>
      <c r="H15" s="7"/>
    </row>
    <row r="16" spans="1:8" x14ac:dyDescent="0.15">
      <c r="E16" s="7"/>
      <c r="F16" s="7"/>
      <c r="G16" s="7"/>
      <c r="H16" s="7"/>
    </row>
    <row r="17" spans="2:9" x14ac:dyDescent="0.15">
      <c r="E17" s="7"/>
      <c r="F17" s="7"/>
      <c r="G17" s="7"/>
      <c r="H17" s="7"/>
    </row>
    <row r="18" spans="2:9" ht="21" x14ac:dyDescent="0.15">
      <c r="B18" s="6" t="s">
        <v>4</v>
      </c>
      <c r="C18" s="1"/>
      <c r="D18" s="17">
        <f>F26</f>
        <v>26600</v>
      </c>
      <c r="E18" t="s">
        <v>5</v>
      </c>
      <c r="F18" t="s">
        <v>64</v>
      </c>
      <c r="H18" s="20">
        <f>F27</f>
        <v>2418</v>
      </c>
      <c r="I18" t="s">
        <v>25</v>
      </c>
    </row>
    <row r="20" spans="2:9" x14ac:dyDescent="0.15">
      <c r="B20" t="s">
        <v>45</v>
      </c>
    </row>
    <row r="22" spans="2:9" x14ac:dyDescent="0.15">
      <c r="B22" t="s">
        <v>6</v>
      </c>
    </row>
    <row r="24" spans="2:9" x14ac:dyDescent="0.15">
      <c r="C24" t="s">
        <v>26</v>
      </c>
      <c r="F24" s="19">
        <v>40000</v>
      </c>
      <c r="G24" t="s">
        <v>5</v>
      </c>
      <c r="H24" t="s">
        <v>54</v>
      </c>
    </row>
    <row r="25" spans="2:9" x14ac:dyDescent="0.15">
      <c r="C25" t="s">
        <v>62</v>
      </c>
      <c r="F25" s="18">
        <v>13400</v>
      </c>
      <c r="G25" t="s">
        <v>5</v>
      </c>
      <c r="H25" t="s">
        <v>7</v>
      </c>
    </row>
    <row r="26" spans="2:9" x14ac:dyDescent="0.15">
      <c r="C26" t="s">
        <v>21</v>
      </c>
      <c r="F26" s="2">
        <f>F24-F25</f>
        <v>26600</v>
      </c>
      <c r="G26" t="s">
        <v>5</v>
      </c>
      <c r="H26" t="s">
        <v>8</v>
      </c>
    </row>
    <row r="27" spans="2:9" x14ac:dyDescent="0.15">
      <c r="C27" t="s">
        <v>63</v>
      </c>
      <c r="F27" s="2">
        <f>ROUNDDOWN((F26/1.1)*0.1,0)</f>
        <v>2418</v>
      </c>
      <c r="G27" t="s">
        <v>5</v>
      </c>
      <c r="H27" t="s">
        <v>59</v>
      </c>
    </row>
    <row r="28" spans="2:9" x14ac:dyDescent="0.15">
      <c r="C28" t="s">
        <v>22</v>
      </c>
      <c r="F28" s="2">
        <f>F26-F27</f>
        <v>24182</v>
      </c>
      <c r="G28" t="s">
        <v>5</v>
      </c>
      <c r="H28" t="s">
        <v>9</v>
      </c>
    </row>
    <row r="29" spans="2:9" x14ac:dyDescent="0.15">
      <c r="C29" t="s">
        <v>56</v>
      </c>
      <c r="F29" s="2">
        <f>ROUNDDOWN(F28*0.1021,0)</f>
        <v>2468</v>
      </c>
      <c r="G29" t="s">
        <v>5</v>
      </c>
      <c r="H29" t="s">
        <v>60</v>
      </c>
    </row>
    <row r="30" spans="2:9" x14ac:dyDescent="0.15">
      <c r="C30" t="s">
        <v>23</v>
      </c>
      <c r="F30" s="16">
        <f>F26-F29</f>
        <v>24132</v>
      </c>
      <c r="G30" t="s">
        <v>5</v>
      </c>
      <c r="H30" t="s">
        <v>24</v>
      </c>
    </row>
    <row r="32" spans="2:9" x14ac:dyDescent="0.15">
      <c r="B32" t="s">
        <v>46</v>
      </c>
      <c r="C32" t="s">
        <v>29</v>
      </c>
      <c r="E32" s="20">
        <f>ROUNDDOWN(F24*2/3,0)</f>
        <v>26666</v>
      </c>
      <c r="F32" t="s">
        <v>18</v>
      </c>
      <c r="G32" t="s">
        <v>31</v>
      </c>
      <c r="H32" s="22">
        <f>+F26</f>
        <v>26600</v>
      </c>
    </row>
    <row r="33" spans="2:9" x14ac:dyDescent="0.15">
      <c r="B33" t="s">
        <v>47</v>
      </c>
      <c r="C33" t="s">
        <v>19</v>
      </c>
    </row>
    <row r="34" spans="2:9" x14ac:dyDescent="0.15">
      <c r="C34" t="s">
        <v>30</v>
      </c>
    </row>
    <row r="36" spans="2:9" x14ac:dyDescent="0.15">
      <c r="G36" s="27" t="s">
        <v>32</v>
      </c>
      <c r="H36" s="32">
        <v>26600</v>
      </c>
      <c r="I36" t="s">
        <v>5</v>
      </c>
    </row>
    <row r="37" spans="2:9" x14ac:dyDescent="0.15">
      <c r="G37" s="23" t="s">
        <v>31</v>
      </c>
      <c r="H37" s="28">
        <f>F26</f>
        <v>26600</v>
      </c>
      <c r="I37" t="s">
        <v>5</v>
      </c>
    </row>
    <row r="38" spans="2:9" x14ac:dyDescent="0.15">
      <c r="C38" s="33" t="s">
        <v>51</v>
      </c>
      <c r="D38" s="34"/>
      <c r="E38" s="18">
        <v>320000</v>
      </c>
      <c r="F38" t="s">
        <v>18</v>
      </c>
      <c r="G38" t="s">
        <v>36</v>
      </c>
      <c r="H38" s="22">
        <f>H36+H37</f>
        <v>53200</v>
      </c>
      <c r="I38" t="s">
        <v>5</v>
      </c>
    </row>
    <row r="39" spans="2:9" x14ac:dyDescent="0.15">
      <c r="C39" s="34"/>
      <c r="D39" s="34"/>
      <c r="E39" s="21"/>
      <c r="G39" s="23"/>
      <c r="H39" s="28"/>
    </row>
    <row r="41" spans="2:9" x14ac:dyDescent="0.15">
      <c r="D41" t="s">
        <v>12</v>
      </c>
      <c r="E41" t="s">
        <v>13</v>
      </c>
    </row>
    <row r="43" spans="2:9" x14ac:dyDescent="0.15">
      <c r="D43" t="s">
        <v>14</v>
      </c>
      <c r="E43" s="3" t="s">
        <v>3</v>
      </c>
      <c r="F43" s="4"/>
      <c r="G43" s="5"/>
    </row>
    <row r="45" spans="2:9" x14ac:dyDescent="0.15">
      <c r="C45" t="s">
        <v>48</v>
      </c>
    </row>
    <row r="46" spans="2:9" x14ac:dyDescent="0.15">
      <c r="C46" t="s">
        <v>43</v>
      </c>
    </row>
    <row r="48" spans="2:9" x14ac:dyDescent="0.15">
      <c r="B48" s="8" t="s">
        <v>38</v>
      </c>
      <c r="C48" s="9"/>
      <c r="D48" s="9"/>
      <c r="E48" s="9"/>
      <c r="F48" s="9"/>
      <c r="G48" s="9"/>
      <c r="H48" s="10"/>
    </row>
    <row r="49" spans="2:8" x14ac:dyDescent="0.15">
      <c r="B49" s="11" t="s">
        <v>42</v>
      </c>
      <c r="C49" s="7"/>
      <c r="D49" s="7"/>
      <c r="E49" s="7"/>
      <c r="F49" s="7"/>
      <c r="G49" s="7"/>
      <c r="H49" s="12"/>
    </row>
    <row r="50" spans="2:8" x14ac:dyDescent="0.15">
      <c r="B50" s="11"/>
      <c r="C50" s="7"/>
      <c r="D50" s="7"/>
      <c r="E50" s="7"/>
      <c r="F50" s="7"/>
      <c r="G50" s="7"/>
      <c r="H50" s="12"/>
    </row>
    <row r="51" spans="2:8" x14ac:dyDescent="0.15">
      <c r="B51" s="11" t="s">
        <v>39</v>
      </c>
      <c r="C51" s="7"/>
      <c r="D51" s="7"/>
      <c r="E51" s="31">
        <v>480000</v>
      </c>
      <c r="F51" s="7" t="s">
        <v>41</v>
      </c>
      <c r="H51" s="12"/>
    </row>
    <row r="52" spans="2:8" x14ac:dyDescent="0.15">
      <c r="B52" s="11" t="s">
        <v>44</v>
      </c>
      <c r="C52" s="7"/>
      <c r="D52" s="7"/>
      <c r="E52" s="31">
        <v>320000</v>
      </c>
      <c r="F52" s="7"/>
      <c r="G52" s="7"/>
      <c r="H52" s="12"/>
    </row>
    <row r="53" spans="2:8" x14ac:dyDescent="0.15">
      <c r="B53" s="11" t="s">
        <v>49</v>
      </c>
      <c r="C53" s="7"/>
      <c r="D53" s="7"/>
      <c r="E53" s="7"/>
      <c r="F53" s="7"/>
      <c r="G53" s="7"/>
      <c r="H53" s="12"/>
    </row>
    <row r="54" spans="2:8" x14ac:dyDescent="0.15">
      <c r="B54" s="11" t="s">
        <v>50</v>
      </c>
      <c r="C54" s="7"/>
      <c r="D54" s="7"/>
      <c r="E54" s="7"/>
      <c r="F54" s="7"/>
      <c r="G54" s="7"/>
      <c r="H54" s="12"/>
    </row>
    <row r="55" spans="2:8" x14ac:dyDescent="0.15">
      <c r="B55" s="13"/>
      <c r="C55" s="14"/>
      <c r="D55" s="14"/>
      <c r="E55" s="14"/>
      <c r="F55" s="14"/>
      <c r="G55" s="14"/>
      <c r="H55" s="15"/>
    </row>
  </sheetData>
  <mergeCells count="2">
    <mergeCell ref="C38:D39"/>
    <mergeCell ref="G4:H4"/>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55"/>
  <sheetViews>
    <sheetView tabSelected="1" workbookViewId="0">
      <selection activeCell="D8" sqref="D8"/>
    </sheetView>
  </sheetViews>
  <sheetFormatPr defaultRowHeight="13.5" x14ac:dyDescent="0.15"/>
  <cols>
    <col min="3" max="3" width="8.25" customWidth="1"/>
    <col min="4" max="4" width="11" customWidth="1"/>
    <col min="5" max="5" width="9.125" customWidth="1"/>
    <col min="6" max="6" width="8.375" customWidth="1"/>
    <col min="7" max="7" width="11.25" customWidth="1"/>
    <col min="8" max="8" width="14.375" customWidth="1"/>
    <col min="9" max="9" width="5" customWidth="1"/>
  </cols>
  <sheetData>
    <row r="1" spans="1:8" x14ac:dyDescent="0.15">
      <c r="A1" t="s">
        <v>16</v>
      </c>
    </row>
    <row r="2" spans="1:8" x14ac:dyDescent="0.15">
      <c r="F2" s="7"/>
      <c r="G2" s="7"/>
      <c r="H2" s="7"/>
    </row>
    <row r="3" spans="1:8" x14ac:dyDescent="0.15">
      <c r="F3" s="29"/>
      <c r="G3" s="30"/>
      <c r="H3" s="7"/>
    </row>
    <row r="6" spans="1:8" x14ac:dyDescent="0.15">
      <c r="A6" t="s">
        <v>66</v>
      </c>
      <c r="G6" s="35" t="s">
        <v>55</v>
      </c>
      <c r="H6" s="35"/>
    </row>
    <row r="8" spans="1:8" ht="21" x14ac:dyDescent="0.15">
      <c r="C8" s="6"/>
      <c r="D8" s="26" t="s">
        <v>28</v>
      </c>
      <c r="E8" s="26"/>
    </row>
    <row r="12" spans="1:8" x14ac:dyDescent="0.15">
      <c r="D12" t="s">
        <v>0</v>
      </c>
      <c r="E12" s="8"/>
      <c r="F12" s="9"/>
      <c r="G12" s="9"/>
      <c r="H12" s="10"/>
    </row>
    <row r="13" spans="1:8" x14ac:dyDescent="0.15">
      <c r="E13" s="11"/>
      <c r="F13" s="7"/>
      <c r="G13" s="7"/>
      <c r="H13" s="12"/>
    </row>
    <row r="14" spans="1:8" x14ac:dyDescent="0.15">
      <c r="D14" t="s">
        <v>1</v>
      </c>
      <c r="E14" s="11"/>
      <c r="F14" s="7" t="s">
        <v>3</v>
      </c>
      <c r="G14" s="7"/>
      <c r="H14" s="12"/>
    </row>
    <row r="15" spans="1:8" x14ac:dyDescent="0.15">
      <c r="E15" s="11"/>
      <c r="F15" s="7"/>
      <c r="G15" s="7"/>
      <c r="H15" s="12" t="s">
        <v>11</v>
      </c>
    </row>
    <row r="16" spans="1:8" x14ac:dyDescent="0.15">
      <c r="D16" t="s">
        <v>2</v>
      </c>
      <c r="E16" s="13"/>
      <c r="F16" s="14"/>
      <c r="G16" s="14"/>
      <c r="H16" s="15"/>
    </row>
    <row r="17" spans="2:9" x14ac:dyDescent="0.15">
      <c r="E17" s="7"/>
      <c r="F17" s="7"/>
      <c r="G17" s="7"/>
      <c r="H17" s="7"/>
    </row>
    <row r="18" spans="2:9" x14ac:dyDescent="0.15">
      <c r="E18" s="7"/>
      <c r="F18" s="7"/>
      <c r="G18" s="7"/>
    </row>
    <row r="19" spans="2:9" ht="21" x14ac:dyDescent="0.15">
      <c r="B19" s="6" t="s">
        <v>4</v>
      </c>
      <c r="C19" s="1"/>
      <c r="D19" s="17">
        <f>F27</f>
        <v>26600</v>
      </c>
      <c r="E19" t="s">
        <v>5</v>
      </c>
      <c r="F19" t="s">
        <v>61</v>
      </c>
      <c r="H19" s="20">
        <f>ROUNDDOWN((D19/1.1)*0.1,0)</f>
        <v>2418</v>
      </c>
      <c r="I19" t="s">
        <v>25</v>
      </c>
    </row>
    <row r="21" spans="2:9" x14ac:dyDescent="0.15">
      <c r="B21" t="s">
        <v>45</v>
      </c>
    </row>
    <row r="23" spans="2:9" x14ac:dyDescent="0.15">
      <c r="B23" t="s">
        <v>6</v>
      </c>
    </row>
    <row r="25" spans="2:9" x14ac:dyDescent="0.15">
      <c r="C25" t="s">
        <v>27</v>
      </c>
      <c r="F25" s="19">
        <v>40000</v>
      </c>
      <c r="G25" t="s">
        <v>5</v>
      </c>
      <c r="H25" t="s">
        <v>53</v>
      </c>
    </row>
    <row r="26" spans="2:9" x14ac:dyDescent="0.15">
      <c r="C26" t="s">
        <v>62</v>
      </c>
      <c r="F26" s="18">
        <v>13400</v>
      </c>
      <c r="G26" t="s">
        <v>5</v>
      </c>
      <c r="H26" t="s">
        <v>7</v>
      </c>
    </row>
    <row r="27" spans="2:9" x14ac:dyDescent="0.15">
      <c r="C27" t="s">
        <v>20</v>
      </c>
      <c r="F27" s="2">
        <f>F25-F26</f>
        <v>26600</v>
      </c>
      <c r="G27" t="s">
        <v>5</v>
      </c>
      <c r="H27" t="s">
        <v>8</v>
      </c>
    </row>
    <row r="28" spans="2:9" x14ac:dyDescent="0.15">
      <c r="F28" s="1"/>
    </row>
    <row r="30" spans="2:9" x14ac:dyDescent="0.15">
      <c r="B30" t="s">
        <v>46</v>
      </c>
      <c r="C30" t="s">
        <v>34</v>
      </c>
      <c r="E30" s="21">
        <f>ROUNDDOWN(F25*0.666666666666667,0)</f>
        <v>26666</v>
      </c>
      <c r="F30" t="s">
        <v>18</v>
      </c>
      <c r="G30" t="s">
        <v>35</v>
      </c>
      <c r="H30" s="22">
        <f>+F27</f>
        <v>26600</v>
      </c>
      <c r="I30" t="s">
        <v>33</v>
      </c>
    </row>
    <row r="31" spans="2:9" x14ac:dyDescent="0.15">
      <c r="B31" t="s">
        <v>47</v>
      </c>
      <c r="C31" t="s">
        <v>19</v>
      </c>
      <c r="G31" s="24"/>
      <c r="H31" s="25"/>
    </row>
    <row r="32" spans="2:9" x14ac:dyDescent="0.15">
      <c r="C32" t="s">
        <v>30</v>
      </c>
    </row>
    <row r="34" spans="2:9" x14ac:dyDescent="0.15">
      <c r="G34" s="27" t="s">
        <v>32</v>
      </c>
      <c r="H34" s="32">
        <v>26600</v>
      </c>
      <c r="I34" t="s">
        <v>5</v>
      </c>
    </row>
    <row r="35" spans="2:9" x14ac:dyDescent="0.15">
      <c r="G35" s="23" t="s">
        <v>31</v>
      </c>
      <c r="H35" s="28">
        <f>F27</f>
        <v>26600</v>
      </c>
      <c r="I35" t="s">
        <v>5</v>
      </c>
    </row>
    <row r="36" spans="2:9" ht="13.5" customHeight="1" x14ac:dyDescent="0.15">
      <c r="C36" s="33" t="s">
        <v>52</v>
      </c>
      <c r="D36" s="34"/>
      <c r="E36" s="18">
        <v>320000</v>
      </c>
      <c r="F36" t="s">
        <v>18</v>
      </c>
      <c r="G36" t="s">
        <v>36</v>
      </c>
      <c r="H36" s="22">
        <f>H34+H35</f>
        <v>53200</v>
      </c>
      <c r="I36" t="s">
        <v>33</v>
      </c>
    </row>
    <row r="37" spans="2:9" x14ac:dyDescent="0.15">
      <c r="C37" s="34"/>
      <c r="D37" s="34"/>
      <c r="E37" s="21"/>
      <c r="G37" s="23"/>
      <c r="H37" s="28"/>
    </row>
    <row r="40" spans="2:9" x14ac:dyDescent="0.15">
      <c r="D40" t="s">
        <v>12</v>
      </c>
      <c r="E40" t="s">
        <v>13</v>
      </c>
    </row>
    <row r="42" spans="2:9" x14ac:dyDescent="0.15">
      <c r="D42" t="s">
        <v>14</v>
      </c>
      <c r="E42" s="3" t="s">
        <v>15</v>
      </c>
      <c r="F42" s="4"/>
      <c r="G42" s="5"/>
    </row>
    <row r="45" spans="2:9" x14ac:dyDescent="0.15">
      <c r="C45" t="s">
        <v>48</v>
      </c>
    </row>
    <row r="46" spans="2:9" x14ac:dyDescent="0.15">
      <c r="C46" t="s">
        <v>37</v>
      </c>
    </row>
    <row r="48" spans="2:9" x14ac:dyDescent="0.15">
      <c r="B48" s="8" t="s">
        <v>38</v>
      </c>
      <c r="C48" s="9"/>
      <c r="D48" s="9"/>
      <c r="E48" s="9"/>
      <c r="F48" s="9"/>
      <c r="G48" s="9"/>
      <c r="H48" s="10"/>
    </row>
    <row r="49" spans="2:8" x14ac:dyDescent="0.15">
      <c r="B49" s="11" t="s">
        <v>42</v>
      </c>
      <c r="C49" s="7"/>
      <c r="D49" s="7"/>
      <c r="E49" s="7"/>
      <c r="F49" s="7"/>
      <c r="G49" s="7"/>
      <c r="H49" s="12"/>
    </row>
    <row r="50" spans="2:8" x14ac:dyDescent="0.15">
      <c r="B50" s="11"/>
      <c r="C50" s="7"/>
      <c r="D50" s="7"/>
      <c r="E50" s="7"/>
      <c r="F50" s="7"/>
      <c r="G50" s="7"/>
      <c r="H50" s="12"/>
    </row>
    <row r="51" spans="2:8" x14ac:dyDescent="0.15">
      <c r="B51" s="11" t="s">
        <v>39</v>
      </c>
      <c r="C51" s="7"/>
      <c r="D51" s="7"/>
      <c r="E51" s="31">
        <v>480000</v>
      </c>
      <c r="F51" s="7" t="s">
        <v>41</v>
      </c>
      <c r="H51" s="12"/>
    </row>
    <row r="52" spans="2:8" x14ac:dyDescent="0.15">
      <c r="B52" s="11" t="s">
        <v>40</v>
      </c>
      <c r="C52" s="7"/>
      <c r="D52" s="7"/>
      <c r="E52" s="31">
        <v>320000</v>
      </c>
      <c r="F52" s="7"/>
      <c r="G52" s="7"/>
      <c r="H52" s="12"/>
    </row>
    <row r="53" spans="2:8" x14ac:dyDescent="0.15">
      <c r="B53" s="11" t="s">
        <v>49</v>
      </c>
      <c r="C53" s="7"/>
      <c r="D53" s="7"/>
      <c r="E53" s="7"/>
      <c r="F53" s="7"/>
      <c r="G53" s="7"/>
      <c r="H53" s="12"/>
    </row>
    <row r="54" spans="2:8" x14ac:dyDescent="0.15">
      <c r="B54" s="11" t="s">
        <v>50</v>
      </c>
      <c r="C54" s="7"/>
      <c r="D54" s="7"/>
      <c r="E54" s="7"/>
      <c r="F54" s="7"/>
      <c r="G54" s="7"/>
      <c r="H54" s="12"/>
    </row>
    <row r="55" spans="2:8" x14ac:dyDescent="0.15">
      <c r="B55" s="13"/>
      <c r="C55" s="14"/>
      <c r="D55" s="14"/>
      <c r="E55" s="14"/>
      <c r="F55" s="14"/>
      <c r="G55" s="14"/>
      <c r="H55" s="15"/>
    </row>
  </sheetData>
  <mergeCells count="2">
    <mergeCell ref="C36:D37"/>
    <mergeCell ref="G6:H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個人(8%)</vt:lpstr>
      <vt:lpstr>個人(10%)</vt:lpstr>
      <vt:lpstr>法人(10%)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2019-10-24T01:42:57Z</cp:lastPrinted>
  <dcterms:created xsi:type="dcterms:W3CDTF">2013-06-13T07:02:21Z</dcterms:created>
  <dcterms:modified xsi:type="dcterms:W3CDTF">2022-05-09T05:53:52Z</dcterms:modified>
</cp:coreProperties>
</file>