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l01\14_経営改善支援センター\22.その他(事前相談会・全体会議報告・実績(4月統括)・HP・センター業務日誌(済み分）　ほか）\１ホームページ起案・原本\"/>
    </mc:Choice>
  </mc:AlternateContent>
  <bookViews>
    <workbookView xWindow="10230" yWindow="-15" windowWidth="10275" windowHeight="8955" activeTab="2"/>
  </bookViews>
  <sheets>
    <sheet name="個人(8%)" sheetId="1" r:id="rId1"/>
    <sheet name="個人(10%) " sheetId="5" r:id="rId2"/>
    <sheet name="法人(10%)" sheetId="4" r:id="rId3"/>
  </sheets>
  <calcPr calcId="162913"/>
</workbook>
</file>

<file path=xl/calcChain.xml><?xml version="1.0" encoding="utf-8"?>
<calcChain xmlns="http://schemas.openxmlformats.org/spreadsheetml/2006/main">
  <c r="E32" i="5" l="1"/>
  <c r="F26" i="5"/>
  <c r="H37" i="5" s="1"/>
  <c r="H38" i="5" s="1"/>
  <c r="E30" i="4"/>
  <c r="E32" i="1"/>
  <c r="F27" i="5" l="1"/>
  <c r="H18" i="5" s="1"/>
  <c r="D18" i="5"/>
  <c r="H32" i="5"/>
  <c r="F27" i="4"/>
  <c r="H35" i="4" s="1"/>
  <c r="H36" i="4" s="1"/>
  <c r="F28" i="5" l="1"/>
  <c r="F29" i="5" s="1"/>
  <c r="F30" i="5" s="1"/>
  <c r="H30" i="4"/>
  <c r="D19" i="4"/>
  <c r="H19" i="4" s="1"/>
  <c r="F26" i="1"/>
  <c r="H37" i="1" l="1"/>
  <c r="H38" i="1" s="1"/>
  <c r="F27" i="1"/>
  <c r="H32" i="1"/>
  <c r="D18" i="1"/>
  <c r="H18" i="1" l="1"/>
  <c r="F28" i="1"/>
  <c r="F29" i="1" s="1"/>
  <c r="F30" i="1" s="1"/>
</calcChain>
</file>

<file path=xl/sharedStrings.xml><?xml version="1.0" encoding="utf-8"?>
<sst xmlns="http://schemas.openxmlformats.org/spreadsheetml/2006/main" count="160" uniqueCount="59">
  <si>
    <t>住所</t>
    <rPh sb="0" eb="2">
      <t>ジュウショ</t>
    </rPh>
    <phoneticPr fontId="2"/>
  </si>
  <si>
    <t>会社名</t>
    <rPh sb="0" eb="3">
      <t>カイシャメイ</t>
    </rPh>
    <phoneticPr fontId="2"/>
  </si>
  <si>
    <t>氏名</t>
    <rPh sb="0" eb="2">
      <t>シメイ</t>
    </rPh>
    <phoneticPr fontId="2"/>
  </si>
  <si>
    <t>認定支援機関</t>
    <rPh sb="0" eb="2">
      <t>ニンテイ</t>
    </rPh>
    <rPh sb="2" eb="4">
      <t>シエン</t>
    </rPh>
    <rPh sb="4" eb="6">
      <t>キカン</t>
    </rPh>
    <phoneticPr fontId="2"/>
  </si>
  <si>
    <t>請求額</t>
    <rPh sb="0" eb="2">
      <t>セイキュウ</t>
    </rPh>
    <rPh sb="2" eb="3">
      <t>ガク</t>
    </rPh>
    <phoneticPr fontId="2"/>
  </si>
  <si>
    <t>円</t>
    <rPh sb="0" eb="1">
      <t>エン</t>
    </rPh>
    <phoneticPr fontId="2"/>
  </si>
  <si>
    <t>内訳</t>
    <rPh sb="0" eb="2">
      <t>ウチワケ</t>
    </rPh>
    <phoneticPr fontId="2"/>
  </si>
  <si>
    <t>Ｂ</t>
    <phoneticPr fontId="2"/>
  </si>
  <si>
    <t>Ｃ＝Ａ－Ｂ</t>
    <phoneticPr fontId="2"/>
  </si>
  <si>
    <t>Ｅ＝Ｃ－Ｄ</t>
    <phoneticPr fontId="2"/>
  </si>
  <si>
    <t>&lt;認定支援機関が個人の場合&gt;</t>
    <rPh sb="1" eb="3">
      <t>ニンテイ</t>
    </rPh>
    <rPh sb="3" eb="5">
      <t>シエン</t>
    </rPh>
    <rPh sb="5" eb="7">
      <t>キカン</t>
    </rPh>
    <rPh sb="8" eb="10">
      <t>コジン</t>
    </rPh>
    <rPh sb="11" eb="13">
      <t>バアイ</t>
    </rPh>
    <phoneticPr fontId="2"/>
  </si>
  <si>
    <t xml:space="preserve">        印</t>
    <rPh sb="8" eb="9">
      <t>イン</t>
    </rPh>
    <phoneticPr fontId="2"/>
  </si>
  <si>
    <t>振込先</t>
    <rPh sb="0" eb="2">
      <t>フリコミ</t>
    </rPh>
    <rPh sb="2" eb="3">
      <t>サキ</t>
    </rPh>
    <phoneticPr fontId="2"/>
  </si>
  <si>
    <t>△△銀行△△支店　　　普通預金　１２３４５</t>
    <rPh sb="2" eb="4">
      <t>ギンコウ</t>
    </rPh>
    <rPh sb="6" eb="8">
      <t>シテン</t>
    </rPh>
    <rPh sb="11" eb="13">
      <t>フツウ</t>
    </rPh>
    <rPh sb="13" eb="15">
      <t>ヨキン</t>
    </rPh>
    <phoneticPr fontId="2"/>
  </si>
  <si>
    <t>名義</t>
    <rPh sb="0" eb="2">
      <t>メイギ</t>
    </rPh>
    <phoneticPr fontId="2"/>
  </si>
  <si>
    <t>認定支援機関</t>
    <rPh sb="0" eb="2">
      <t>ニンテイ</t>
    </rPh>
    <rPh sb="2" eb="4">
      <t>シエン</t>
    </rPh>
    <rPh sb="4" eb="6">
      <t>キカン</t>
    </rPh>
    <phoneticPr fontId="2"/>
  </si>
  <si>
    <t>&lt;認定支援機関が法人の場合&gt;</t>
    <rPh sb="1" eb="3">
      <t>ニンテイ</t>
    </rPh>
    <rPh sb="3" eb="5">
      <t>シエン</t>
    </rPh>
    <rPh sb="5" eb="7">
      <t>キカン</t>
    </rPh>
    <rPh sb="8" eb="10">
      <t>ホウジン</t>
    </rPh>
    <rPh sb="11" eb="13">
      <t>バアイ</t>
    </rPh>
    <phoneticPr fontId="2"/>
  </si>
  <si>
    <t>円</t>
    <rPh sb="0" eb="1">
      <t>エン</t>
    </rPh>
    <phoneticPr fontId="2"/>
  </si>
  <si>
    <t>円　≧</t>
    <rPh sb="0" eb="1">
      <t>エン</t>
    </rPh>
    <phoneticPr fontId="2"/>
  </si>
  <si>
    <t>　　　↑</t>
    <phoneticPr fontId="2"/>
  </si>
  <si>
    <t>差引請求額</t>
    <rPh sb="0" eb="2">
      <t>サシヒキ</t>
    </rPh>
    <rPh sb="2" eb="4">
      <t>セイキュウ</t>
    </rPh>
    <rPh sb="4" eb="5">
      <t>ガク</t>
    </rPh>
    <phoneticPr fontId="2"/>
  </si>
  <si>
    <t>差引税込請求額</t>
    <rPh sb="0" eb="2">
      <t>サシヒキ</t>
    </rPh>
    <rPh sb="2" eb="4">
      <t>ゼイコミ</t>
    </rPh>
    <rPh sb="4" eb="6">
      <t>セイキュウ</t>
    </rPh>
    <rPh sb="6" eb="7">
      <t>ガク</t>
    </rPh>
    <phoneticPr fontId="2"/>
  </si>
  <si>
    <t>税抜金額</t>
    <rPh sb="0" eb="1">
      <t>ゼイ</t>
    </rPh>
    <rPh sb="1" eb="2">
      <t>ヌ</t>
    </rPh>
    <rPh sb="2" eb="4">
      <t>キンガク</t>
    </rPh>
    <phoneticPr fontId="2"/>
  </si>
  <si>
    <t>差引振込金額</t>
    <rPh sb="0" eb="2">
      <t>サシヒキ</t>
    </rPh>
    <rPh sb="2" eb="4">
      <t>フリコミ</t>
    </rPh>
    <rPh sb="4" eb="6">
      <t>キンガク</t>
    </rPh>
    <phoneticPr fontId="2"/>
  </si>
  <si>
    <t>Ｇ＝C-F</t>
    <phoneticPr fontId="2"/>
  </si>
  <si>
    <t>円）</t>
    <rPh sb="0" eb="1">
      <t>エン</t>
    </rPh>
    <phoneticPr fontId="2"/>
  </si>
  <si>
    <t>費用総額</t>
    <rPh sb="0" eb="2">
      <t>ヒヨウ</t>
    </rPh>
    <rPh sb="2" eb="3">
      <t>ソウ</t>
    </rPh>
    <rPh sb="3" eb="4">
      <t>ガク</t>
    </rPh>
    <phoneticPr fontId="2"/>
  </si>
  <si>
    <t>費用総額</t>
    <rPh sb="0" eb="2">
      <t>ヒヨウ</t>
    </rPh>
    <rPh sb="2" eb="4">
      <t>ソウガク</t>
    </rPh>
    <phoneticPr fontId="2"/>
  </si>
  <si>
    <t>支払上限</t>
    <rPh sb="0" eb="2">
      <t>シハライ</t>
    </rPh>
    <rPh sb="2" eb="4">
      <t>ジョウゲン</t>
    </rPh>
    <phoneticPr fontId="2"/>
  </si>
  <si>
    <t>今回請求額</t>
    <rPh sb="0" eb="2">
      <t>コンカイ</t>
    </rPh>
    <rPh sb="2" eb="4">
      <t>セイキュウ</t>
    </rPh>
    <rPh sb="4" eb="5">
      <t>ガク</t>
    </rPh>
    <phoneticPr fontId="2"/>
  </si>
  <si>
    <t>前回までの支払累計</t>
    <rPh sb="0" eb="2">
      <t>ゼンカイ</t>
    </rPh>
    <rPh sb="5" eb="7">
      <t>シハライ</t>
    </rPh>
    <rPh sb="7" eb="9">
      <t>ルイケイ</t>
    </rPh>
    <phoneticPr fontId="2"/>
  </si>
  <si>
    <t>円</t>
    <rPh sb="0" eb="1">
      <t>エン</t>
    </rPh>
    <phoneticPr fontId="2"/>
  </si>
  <si>
    <t>支払上限</t>
    <rPh sb="0" eb="2">
      <t>シハライ</t>
    </rPh>
    <rPh sb="2" eb="4">
      <t>ジョウゲン</t>
    </rPh>
    <phoneticPr fontId="2"/>
  </si>
  <si>
    <t>今回請求額</t>
    <rPh sb="0" eb="2">
      <t>コンカイ</t>
    </rPh>
    <rPh sb="2" eb="4">
      <t>セイキュウ</t>
    </rPh>
    <rPh sb="4" eb="5">
      <t>ガク</t>
    </rPh>
    <phoneticPr fontId="2"/>
  </si>
  <si>
    <t>支払額累計</t>
    <rPh sb="0" eb="2">
      <t>シハライ</t>
    </rPh>
    <rPh sb="2" eb="3">
      <t>ガク</t>
    </rPh>
    <rPh sb="3" eb="5">
      <t>ルイケイ</t>
    </rPh>
    <phoneticPr fontId="2"/>
  </si>
  <si>
    <t>口座を変更する場合は、口座変更届を提出して下さい。</t>
    <rPh sb="0" eb="2">
      <t>コウザ</t>
    </rPh>
    <rPh sb="3" eb="5">
      <t>ヘンコウ</t>
    </rPh>
    <rPh sb="7" eb="9">
      <t>バアイ</t>
    </rPh>
    <rPh sb="11" eb="13">
      <t>コウザ</t>
    </rPh>
    <rPh sb="13" eb="16">
      <t>ヘンコウトドケ</t>
    </rPh>
    <rPh sb="17" eb="19">
      <t>テイシュツ</t>
    </rPh>
    <rPh sb="21" eb="22">
      <t>クダ</t>
    </rPh>
    <phoneticPr fontId="2"/>
  </si>
  <si>
    <t>口座を変更する場合は、口座の変更届を提出して下さい。</t>
    <rPh sb="0" eb="2">
      <t>コウザ</t>
    </rPh>
    <rPh sb="3" eb="5">
      <t>ヘンコウ</t>
    </rPh>
    <rPh sb="7" eb="9">
      <t>バアイ</t>
    </rPh>
    <rPh sb="11" eb="13">
      <t>コウザ</t>
    </rPh>
    <rPh sb="14" eb="17">
      <t>ヘンコウトドケ</t>
    </rPh>
    <rPh sb="18" eb="20">
      <t>テイシュツ</t>
    </rPh>
    <rPh sb="22" eb="23">
      <t>クダ</t>
    </rPh>
    <phoneticPr fontId="2"/>
  </si>
  <si>
    <t>確認</t>
    <rPh sb="0" eb="2">
      <t>カクニン</t>
    </rPh>
    <phoneticPr fontId="2"/>
  </si>
  <si>
    <t>事項</t>
    <rPh sb="0" eb="2">
      <t>ジコウ</t>
    </rPh>
    <phoneticPr fontId="2"/>
  </si>
  <si>
    <t>上記の振込先口座は承諾書に届出した振込先口座をご記入ください。</t>
    <rPh sb="0" eb="2">
      <t>ジョウキ</t>
    </rPh>
    <rPh sb="3" eb="5">
      <t>フリコミ</t>
    </rPh>
    <rPh sb="5" eb="6">
      <t>サキ</t>
    </rPh>
    <rPh sb="6" eb="8">
      <t>コウザ</t>
    </rPh>
    <rPh sb="9" eb="12">
      <t>ショウダクショ</t>
    </rPh>
    <rPh sb="13" eb="15">
      <t>トドケデ</t>
    </rPh>
    <rPh sb="17" eb="19">
      <t>フリコミ</t>
    </rPh>
    <rPh sb="19" eb="20">
      <t>サキ</t>
    </rPh>
    <rPh sb="20" eb="22">
      <t>コウザ</t>
    </rPh>
    <rPh sb="24" eb="26">
      <t>キニュウ</t>
    </rPh>
    <phoneticPr fontId="2"/>
  </si>
  <si>
    <t xml:space="preserve">Ａ </t>
    <phoneticPr fontId="2"/>
  </si>
  <si>
    <t>Ａ　</t>
    <phoneticPr fontId="2"/>
  </si>
  <si>
    <t>但し、○○○株式会社早期経営改善計画策定支援に係るモニタリング費用支払として</t>
    <rPh sb="0" eb="1">
      <t>タダ</t>
    </rPh>
    <rPh sb="6" eb="10">
      <t>カブシキガイシャ</t>
    </rPh>
    <rPh sb="10" eb="12">
      <t>ソウキ</t>
    </rPh>
    <rPh sb="12" eb="14">
      <t>ケイエイ</t>
    </rPh>
    <rPh sb="14" eb="16">
      <t>カイゼン</t>
    </rPh>
    <rPh sb="16" eb="18">
      <t>ケイカク</t>
    </rPh>
    <rPh sb="18" eb="20">
      <t>サクテイ</t>
    </rPh>
    <rPh sb="20" eb="22">
      <t>シエン</t>
    </rPh>
    <rPh sb="23" eb="24">
      <t>カカ</t>
    </rPh>
    <rPh sb="31" eb="33">
      <t>ヒヨウ</t>
    </rPh>
    <rPh sb="33" eb="35">
      <t>シハライ</t>
    </rPh>
    <phoneticPr fontId="2"/>
  </si>
  <si>
    <t>D＝C×8/108</t>
    <phoneticPr fontId="2"/>
  </si>
  <si>
    <t>早期モニタリング費用請求書</t>
    <rPh sb="0" eb="2">
      <t>ソウキ</t>
    </rPh>
    <rPh sb="8" eb="10">
      <t>ヒヨウ</t>
    </rPh>
    <rPh sb="10" eb="13">
      <t>セイキュウショ</t>
    </rPh>
    <phoneticPr fontId="2"/>
  </si>
  <si>
    <t>源泉所得税(10.21%)</t>
    <rPh sb="0" eb="2">
      <t>ゲンセン</t>
    </rPh>
    <rPh sb="2" eb="5">
      <t>ショトクゼイ</t>
    </rPh>
    <phoneticPr fontId="2"/>
  </si>
  <si>
    <t>令和　　年　　月　　日</t>
    <rPh sb="0" eb="1">
      <t>レイ</t>
    </rPh>
    <rPh sb="1" eb="2">
      <t>ワ</t>
    </rPh>
    <rPh sb="4" eb="5">
      <t>ネン</t>
    </rPh>
    <rPh sb="7" eb="8">
      <t>ガツ</t>
    </rPh>
    <rPh sb="10" eb="11">
      <t>ニチ</t>
    </rPh>
    <phoneticPr fontId="2"/>
  </si>
  <si>
    <t>D＝C×10/110</t>
    <phoneticPr fontId="2"/>
  </si>
  <si>
    <t>F＝E×10.21%</t>
    <phoneticPr fontId="2"/>
  </si>
  <si>
    <t>（費用総額の2/3かつ５万円以下）</t>
    <rPh sb="1" eb="3">
      <t>ヒヨウ</t>
    </rPh>
    <rPh sb="3" eb="4">
      <t>ソウ</t>
    </rPh>
    <rPh sb="4" eb="5">
      <t>ガク</t>
    </rPh>
    <rPh sb="12" eb="14">
      <t>マンエン</t>
    </rPh>
    <rPh sb="14" eb="16">
      <t>イカ</t>
    </rPh>
    <phoneticPr fontId="2"/>
  </si>
  <si>
    <t>うち消費税(8%)</t>
    <rPh sb="2" eb="5">
      <t>ショウヒゼイ</t>
    </rPh>
    <phoneticPr fontId="2"/>
  </si>
  <si>
    <t>F＝E×10.21%</t>
    <phoneticPr fontId="2"/>
  </si>
  <si>
    <t>（うち消費税</t>
    <rPh sb="3" eb="6">
      <t>ショウヒゼイ</t>
    </rPh>
    <phoneticPr fontId="2"/>
  </si>
  <si>
    <t>申請者負担金額</t>
    <rPh sb="0" eb="3">
      <t>シンセイシャ</t>
    </rPh>
    <rPh sb="3" eb="5">
      <t>フタン</t>
    </rPh>
    <rPh sb="5" eb="7">
      <t>キンガク</t>
    </rPh>
    <phoneticPr fontId="2"/>
  </si>
  <si>
    <t>うち消費税(10%)</t>
    <rPh sb="2" eb="5">
      <t>ショウヒゼイ</t>
    </rPh>
    <phoneticPr fontId="2"/>
  </si>
  <si>
    <t>（うち消費税(10%)</t>
    <rPh sb="3" eb="6">
      <t>ショウヒゼイ</t>
    </rPh>
    <phoneticPr fontId="2"/>
  </si>
  <si>
    <t>モニタリング費用
見積総額の2/3</t>
    <rPh sb="6" eb="8">
      <t>ヒヨウ</t>
    </rPh>
    <rPh sb="9" eb="11">
      <t>ミツ</t>
    </rPh>
    <rPh sb="11" eb="12">
      <t>ソウ</t>
    </rPh>
    <rPh sb="12" eb="13">
      <t>ガク</t>
    </rPh>
    <phoneticPr fontId="2"/>
  </si>
  <si>
    <t>モニタリング費用              見積総額の2/3</t>
    <rPh sb="6" eb="8">
      <t>ヒヨウ</t>
    </rPh>
    <rPh sb="22" eb="24">
      <t>ミツ</t>
    </rPh>
    <rPh sb="24" eb="25">
      <t>ソウ</t>
    </rPh>
    <rPh sb="25" eb="26">
      <t>ガク</t>
    </rPh>
    <phoneticPr fontId="2"/>
  </si>
  <si>
    <t>三重県中小企業活性化協議会御中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</si>
</sst>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7"/>
      <color theme="1"/>
      <name val="ＭＳ Ｐゴシック"/>
      <family val="2"/>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6">
    <xf numFmtId="0" fontId="0" fillId="0" borderId="0" xfId="0">
      <alignment vertical="center"/>
    </xf>
    <xf numFmtId="3" fontId="0" fillId="0" borderId="0" xfId="0" applyNumberFormat="1">
      <alignment vertical="center"/>
    </xf>
    <xf numFmtId="38" fontId="0" fillId="0" borderId="0" xfId="1"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3" fillId="0" borderId="0" xfId="0" applyFont="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38" fontId="1" fillId="0" borderId="0" xfId="1" applyFont="1" applyAlignment="1">
      <alignment horizontal="right" vertical="center"/>
    </xf>
    <xf numFmtId="3" fontId="4" fillId="0" borderId="0" xfId="0" applyNumberFormat="1" applyFont="1">
      <alignment vertical="center"/>
    </xf>
    <xf numFmtId="38" fontId="0" fillId="2" borderId="0" xfId="1" applyFont="1" applyFill="1">
      <alignment vertical="center"/>
    </xf>
    <xf numFmtId="3" fontId="0" fillId="2" borderId="0" xfId="0" applyNumberFormat="1" applyFill="1">
      <alignment vertical="center"/>
    </xf>
    <xf numFmtId="176" fontId="0" fillId="0" borderId="0" xfId="0" applyNumberFormat="1">
      <alignment vertical="center"/>
    </xf>
    <xf numFmtId="38" fontId="0" fillId="3" borderId="0" xfId="1" applyFont="1" applyFill="1">
      <alignment vertical="center"/>
    </xf>
    <xf numFmtId="38" fontId="0" fillId="0" borderId="0" xfId="0" applyNumberFormat="1">
      <alignment vertical="center"/>
    </xf>
    <xf numFmtId="0" fontId="5" fillId="0" borderId="0" xfId="0" applyFont="1">
      <alignment vertical="center"/>
    </xf>
    <xf numFmtId="38" fontId="7" fillId="0" borderId="0" xfId="1" applyFont="1">
      <alignment vertical="center"/>
    </xf>
    <xf numFmtId="0" fontId="0" fillId="3" borderId="0" xfId="0" applyFill="1">
      <alignment vertical="center"/>
    </xf>
    <xf numFmtId="0" fontId="3" fillId="0" borderId="0" xfId="0" applyFont="1" applyAlignment="1">
      <alignment vertical="center"/>
    </xf>
    <xf numFmtId="38" fontId="8" fillId="0" borderId="0" xfId="1" applyFont="1">
      <alignment vertical="center"/>
    </xf>
    <xf numFmtId="38" fontId="0" fillId="3" borderId="0" xfId="1" applyFont="1" applyFill="1" applyAlignment="1">
      <alignment horizontal="right" vertical="center"/>
    </xf>
    <xf numFmtId="0" fontId="5" fillId="0" borderId="0" xfId="0" applyFont="1" applyBorder="1">
      <alignment vertical="center"/>
    </xf>
    <xf numFmtId="0" fontId="6" fillId="0" borderId="0" xfId="0" applyFont="1" applyBorder="1">
      <alignment vertical="center"/>
    </xf>
    <xf numFmtId="3" fontId="0" fillId="2" borderId="0" xfId="0" applyNumberFormat="1" applyFill="1" applyAlignment="1">
      <alignment horizontal="right" vertical="center"/>
    </xf>
    <xf numFmtId="0" fontId="0" fillId="0" borderId="0" xfId="0" applyFont="1">
      <alignment vertical="center"/>
    </xf>
    <xf numFmtId="0" fontId="0" fillId="0" borderId="0" xfId="0" applyFont="1" applyAlignment="1">
      <alignment horizontal="center" vertical="center" wrapText="1"/>
    </xf>
    <xf numFmtId="0" fontId="9" fillId="0" borderId="0" xfId="0" applyFont="1" applyAlignment="1">
      <alignment horizontal="center" vertical="center"/>
    </xf>
    <xf numFmtId="0" fontId="0" fillId="0" borderId="0" xfId="0"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6"/>
  <sheetViews>
    <sheetView workbookViewId="0">
      <selection activeCell="A4" sqref="A4"/>
    </sheetView>
  </sheetViews>
  <sheetFormatPr defaultRowHeight="13.5" x14ac:dyDescent="0.15"/>
  <cols>
    <col min="4" max="4" width="10.5" bestFit="1" customWidth="1"/>
    <col min="5" max="5" width="9.375" customWidth="1"/>
    <col min="7" max="7" width="11.875" customWidth="1"/>
    <col min="8" max="8" width="17" customWidth="1"/>
    <col min="9" max="9" width="3.625" customWidth="1"/>
  </cols>
  <sheetData>
    <row r="1" spans="1:8" x14ac:dyDescent="0.15">
      <c r="A1" t="s">
        <v>10</v>
      </c>
    </row>
    <row r="2" spans="1:8" x14ac:dyDescent="0.15">
      <c r="F2" s="7"/>
      <c r="G2" s="7"/>
      <c r="H2" s="7"/>
    </row>
    <row r="4" spans="1:8" x14ac:dyDescent="0.15">
      <c r="A4" t="s">
        <v>58</v>
      </c>
      <c r="G4" s="35" t="s">
        <v>46</v>
      </c>
      <c r="H4" s="35"/>
    </row>
    <row r="6" spans="1:8" ht="21" x14ac:dyDescent="0.15">
      <c r="C6" s="6"/>
      <c r="D6" s="26" t="s">
        <v>44</v>
      </c>
      <c r="E6" s="26"/>
    </row>
    <row r="10" spans="1:8" x14ac:dyDescent="0.15">
      <c r="D10" t="s">
        <v>0</v>
      </c>
      <c r="E10" s="8"/>
      <c r="F10" s="9"/>
      <c r="G10" s="9"/>
      <c r="H10" s="10"/>
    </row>
    <row r="11" spans="1:8" x14ac:dyDescent="0.15">
      <c r="E11" s="11"/>
      <c r="F11" s="7"/>
      <c r="G11" s="7"/>
      <c r="H11" s="12"/>
    </row>
    <row r="12" spans="1:8" x14ac:dyDescent="0.15">
      <c r="D12" t="s">
        <v>1</v>
      </c>
      <c r="E12" s="11"/>
      <c r="F12" s="7" t="s">
        <v>3</v>
      </c>
      <c r="G12" s="7"/>
      <c r="H12" s="12"/>
    </row>
    <row r="13" spans="1:8" x14ac:dyDescent="0.15">
      <c r="E13" s="11"/>
      <c r="F13" s="7"/>
      <c r="G13" s="7"/>
      <c r="H13" s="12" t="s">
        <v>11</v>
      </c>
    </row>
    <row r="14" spans="1:8" x14ac:dyDescent="0.15">
      <c r="B14" s="22"/>
      <c r="D14" t="s">
        <v>2</v>
      </c>
      <c r="E14" s="13"/>
      <c r="F14" s="14"/>
      <c r="G14" s="14"/>
      <c r="H14" s="15"/>
    </row>
    <row r="15" spans="1:8" x14ac:dyDescent="0.15">
      <c r="E15" s="7"/>
      <c r="F15" s="7"/>
      <c r="G15" s="7"/>
      <c r="H15" s="7"/>
    </row>
    <row r="16" spans="1:8" x14ac:dyDescent="0.15">
      <c r="E16" s="7"/>
      <c r="F16" s="7"/>
      <c r="G16" s="7"/>
      <c r="H16" s="7"/>
    </row>
    <row r="17" spans="2:9" x14ac:dyDescent="0.15">
      <c r="E17" s="7"/>
      <c r="F17" s="7"/>
      <c r="G17" s="7"/>
      <c r="H17" s="7"/>
    </row>
    <row r="18" spans="2:9" ht="21" x14ac:dyDescent="0.15">
      <c r="B18" s="6" t="s">
        <v>4</v>
      </c>
      <c r="C18" s="1"/>
      <c r="D18" s="17">
        <f>+F26</f>
        <v>50000</v>
      </c>
      <c r="E18" t="s">
        <v>5</v>
      </c>
      <c r="F18" t="s">
        <v>52</v>
      </c>
      <c r="H18" s="20">
        <f>F27</f>
        <v>3703</v>
      </c>
      <c r="I18" t="s">
        <v>25</v>
      </c>
    </row>
    <row r="20" spans="2:9" x14ac:dyDescent="0.15">
      <c r="B20" t="s">
        <v>42</v>
      </c>
    </row>
    <row r="22" spans="2:9" x14ac:dyDescent="0.15">
      <c r="B22" t="s">
        <v>6</v>
      </c>
    </row>
    <row r="24" spans="2:9" x14ac:dyDescent="0.15">
      <c r="C24" t="s">
        <v>26</v>
      </c>
      <c r="F24" s="19">
        <v>75000</v>
      </c>
      <c r="G24" t="s">
        <v>5</v>
      </c>
      <c r="H24" t="s">
        <v>41</v>
      </c>
    </row>
    <row r="25" spans="2:9" x14ac:dyDescent="0.15">
      <c r="C25" t="s">
        <v>53</v>
      </c>
      <c r="F25" s="18">
        <v>25000</v>
      </c>
      <c r="G25" t="s">
        <v>5</v>
      </c>
      <c r="H25" t="s">
        <v>7</v>
      </c>
    </row>
    <row r="26" spans="2:9" x14ac:dyDescent="0.15">
      <c r="C26" t="s">
        <v>21</v>
      </c>
      <c r="F26" s="2">
        <f>F24-F25</f>
        <v>50000</v>
      </c>
      <c r="G26" t="s">
        <v>5</v>
      </c>
      <c r="H26" t="s">
        <v>8</v>
      </c>
    </row>
    <row r="27" spans="2:9" x14ac:dyDescent="0.15">
      <c r="C27" t="s">
        <v>50</v>
      </c>
      <c r="F27" s="2">
        <f>ROUNDDOWN((F26/1.08)*0.08,0)</f>
        <v>3703</v>
      </c>
      <c r="G27" t="s">
        <v>17</v>
      </c>
      <c r="H27" t="s">
        <v>43</v>
      </c>
    </row>
    <row r="28" spans="2:9" x14ac:dyDescent="0.15">
      <c r="C28" t="s">
        <v>22</v>
      </c>
      <c r="F28" s="2">
        <f>F26-F27</f>
        <v>46297</v>
      </c>
      <c r="G28" t="s">
        <v>17</v>
      </c>
      <c r="H28" t="s">
        <v>9</v>
      </c>
    </row>
    <row r="29" spans="2:9" x14ac:dyDescent="0.15">
      <c r="C29" t="s">
        <v>45</v>
      </c>
      <c r="F29" s="2">
        <f>ROUNDDOWN(F28*0.1021,0)</f>
        <v>4726</v>
      </c>
      <c r="G29" t="s">
        <v>17</v>
      </c>
      <c r="H29" t="s">
        <v>51</v>
      </c>
    </row>
    <row r="30" spans="2:9" x14ac:dyDescent="0.15">
      <c r="C30" t="s">
        <v>23</v>
      </c>
      <c r="F30" s="16">
        <f>F26-F29</f>
        <v>45274</v>
      </c>
      <c r="G30" t="s">
        <v>17</v>
      </c>
      <c r="H30" t="s">
        <v>24</v>
      </c>
    </row>
    <row r="32" spans="2:9" x14ac:dyDescent="0.15">
      <c r="B32" t="s">
        <v>37</v>
      </c>
      <c r="C32" t="s">
        <v>28</v>
      </c>
      <c r="E32" s="20">
        <f>ROUNDDOWN(F24*2/3,0)</f>
        <v>50000</v>
      </c>
      <c r="F32" t="s">
        <v>18</v>
      </c>
      <c r="G32" t="s">
        <v>33</v>
      </c>
      <c r="H32" s="22">
        <f>+F26</f>
        <v>50000</v>
      </c>
    </row>
    <row r="33" spans="2:9" x14ac:dyDescent="0.15">
      <c r="B33" t="s">
        <v>38</v>
      </c>
      <c r="C33" t="s">
        <v>19</v>
      </c>
    </row>
    <row r="34" spans="2:9" x14ac:dyDescent="0.15">
      <c r="C34" t="s">
        <v>49</v>
      </c>
    </row>
    <row r="36" spans="2:9" x14ac:dyDescent="0.15">
      <c r="G36" s="27" t="s">
        <v>30</v>
      </c>
      <c r="H36" s="31">
        <v>0</v>
      </c>
      <c r="I36" t="s">
        <v>5</v>
      </c>
    </row>
    <row r="37" spans="2:9" x14ac:dyDescent="0.15">
      <c r="G37" s="32" t="s">
        <v>29</v>
      </c>
      <c r="H37" s="28">
        <f>+F26</f>
        <v>50000</v>
      </c>
      <c r="I37" t="s">
        <v>5</v>
      </c>
    </row>
    <row r="38" spans="2:9" ht="13.5" customHeight="1" x14ac:dyDescent="0.15">
      <c r="C38" s="33" t="s">
        <v>57</v>
      </c>
      <c r="D38" s="34"/>
      <c r="E38" s="18">
        <v>50000</v>
      </c>
      <c r="F38" t="s">
        <v>18</v>
      </c>
      <c r="G38" t="s">
        <v>34</v>
      </c>
      <c r="H38" s="22">
        <f>+H36+H37</f>
        <v>50000</v>
      </c>
      <c r="I38" t="s">
        <v>31</v>
      </c>
    </row>
    <row r="39" spans="2:9" x14ac:dyDescent="0.15">
      <c r="C39" s="34"/>
      <c r="D39" s="34"/>
      <c r="E39" s="21"/>
      <c r="G39" s="23"/>
      <c r="H39" s="28"/>
    </row>
    <row r="41" spans="2:9" x14ac:dyDescent="0.15">
      <c r="D41" t="s">
        <v>12</v>
      </c>
      <c r="E41" t="s">
        <v>13</v>
      </c>
    </row>
    <row r="43" spans="2:9" x14ac:dyDescent="0.15">
      <c r="D43" t="s">
        <v>14</v>
      </c>
      <c r="E43" s="3" t="s">
        <v>15</v>
      </c>
      <c r="F43" s="4"/>
      <c r="G43" s="5"/>
    </row>
    <row r="45" spans="2:9" x14ac:dyDescent="0.15">
      <c r="C45" t="s">
        <v>39</v>
      </c>
    </row>
    <row r="46" spans="2:9" x14ac:dyDescent="0.15">
      <c r="C46" t="s">
        <v>36</v>
      </c>
    </row>
  </sheetData>
  <mergeCells count="2">
    <mergeCell ref="C38:D39"/>
    <mergeCell ref="G4:H4"/>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6"/>
  <sheetViews>
    <sheetView topLeftCell="A2" workbookViewId="0">
      <selection activeCell="A4" sqref="A4"/>
    </sheetView>
  </sheetViews>
  <sheetFormatPr defaultRowHeight="13.5" x14ac:dyDescent="0.15"/>
  <cols>
    <col min="4" max="4" width="10.5" bestFit="1" customWidth="1"/>
    <col min="5" max="5" width="9.375" customWidth="1"/>
    <col min="7" max="7" width="11.875" customWidth="1"/>
    <col min="8" max="8" width="17" customWidth="1"/>
    <col min="9" max="9" width="3.625" customWidth="1"/>
  </cols>
  <sheetData>
    <row r="1" spans="1:8" x14ac:dyDescent="0.15">
      <c r="A1" t="s">
        <v>10</v>
      </c>
    </row>
    <row r="2" spans="1:8" x14ac:dyDescent="0.15">
      <c r="F2" s="7"/>
      <c r="G2" s="7"/>
      <c r="H2" s="7"/>
    </row>
    <row r="4" spans="1:8" x14ac:dyDescent="0.15">
      <c r="A4" t="s">
        <v>58</v>
      </c>
      <c r="G4" s="35" t="s">
        <v>46</v>
      </c>
      <c r="H4" s="35"/>
    </row>
    <row r="6" spans="1:8" ht="21" x14ac:dyDescent="0.15">
      <c r="C6" s="6"/>
      <c r="D6" s="26" t="s">
        <v>44</v>
      </c>
      <c r="E6" s="26"/>
    </row>
    <row r="10" spans="1:8" x14ac:dyDescent="0.15">
      <c r="D10" t="s">
        <v>0</v>
      </c>
      <c r="E10" s="8"/>
      <c r="F10" s="9"/>
      <c r="G10" s="9"/>
      <c r="H10" s="10"/>
    </row>
    <row r="11" spans="1:8" x14ac:dyDescent="0.15">
      <c r="E11" s="11"/>
      <c r="F11" s="7"/>
      <c r="G11" s="7"/>
      <c r="H11" s="12"/>
    </row>
    <row r="12" spans="1:8" x14ac:dyDescent="0.15">
      <c r="D12" t="s">
        <v>1</v>
      </c>
      <c r="E12" s="11"/>
      <c r="F12" s="7" t="s">
        <v>3</v>
      </c>
      <c r="G12" s="7"/>
      <c r="H12" s="12"/>
    </row>
    <row r="13" spans="1:8" x14ac:dyDescent="0.15">
      <c r="E13" s="11"/>
      <c r="F13" s="7"/>
      <c r="G13" s="7"/>
      <c r="H13" s="12" t="s">
        <v>11</v>
      </c>
    </row>
    <row r="14" spans="1:8" x14ac:dyDescent="0.15">
      <c r="B14" s="22"/>
      <c r="D14" t="s">
        <v>2</v>
      </c>
      <c r="E14" s="13"/>
      <c r="F14" s="14"/>
      <c r="G14" s="14"/>
      <c r="H14" s="15"/>
    </row>
    <row r="15" spans="1:8" x14ac:dyDescent="0.15">
      <c r="E15" s="7"/>
      <c r="F15" s="7"/>
      <c r="G15" s="7"/>
      <c r="H15" s="7"/>
    </row>
    <row r="16" spans="1:8" x14ac:dyDescent="0.15">
      <c r="E16" s="7"/>
      <c r="F16" s="7"/>
      <c r="G16" s="7"/>
      <c r="H16" s="7"/>
    </row>
    <row r="17" spans="2:9" x14ac:dyDescent="0.15">
      <c r="E17" s="7"/>
      <c r="F17" s="7"/>
      <c r="G17" s="7"/>
      <c r="H17" s="7"/>
    </row>
    <row r="18" spans="2:9" ht="21" x14ac:dyDescent="0.15">
      <c r="B18" s="6" t="s">
        <v>4</v>
      </c>
      <c r="C18" s="1"/>
      <c r="D18" s="17">
        <f>+F26</f>
        <v>50000</v>
      </c>
      <c r="E18" t="s">
        <v>5</v>
      </c>
      <c r="F18" t="s">
        <v>52</v>
      </c>
      <c r="H18" s="20">
        <f>F27</f>
        <v>4545</v>
      </c>
      <c r="I18" t="s">
        <v>25</v>
      </c>
    </row>
    <row r="20" spans="2:9" x14ac:dyDescent="0.15">
      <c r="B20" t="s">
        <v>42</v>
      </c>
    </row>
    <row r="22" spans="2:9" x14ac:dyDescent="0.15">
      <c r="B22" t="s">
        <v>6</v>
      </c>
    </row>
    <row r="24" spans="2:9" x14ac:dyDescent="0.15">
      <c r="C24" t="s">
        <v>26</v>
      </c>
      <c r="F24" s="19">
        <v>75000</v>
      </c>
      <c r="G24" t="s">
        <v>5</v>
      </c>
      <c r="H24" t="s">
        <v>41</v>
      </c>
    </row>
    <row r="25" spans="2:9" x14ac:dyDescent="0.15">
      <c r="C25" t="s">
        <v>53</v>
      </c>
      <c r="F25" s="18">
        <v>25000</v>
      </c>
      <c r="G25" t="s">
        <v>5</v>
      </c>
      <c r="H25" t="s">
        <v>7</v>
      </c>
    </row>
    <row r="26" spans="2:9" x14ac:dyDescent="0.15">
      <c r="C26" t="s">
        <v>21</v>
      </c>
      <c r="F26" s="2">
        <f>F24-F25</f>
        <v>50000</v>
      </c>
      <c r="G26" t="s">
        <v>5</v>
      </c>
      <c r="H26" t="s">
        <v>8</v>
      </c>
    </row>
    <row r="27" spans="2:9" x14ac:dyDescent="0.15">
      <c r="C27" t="s">
        <v>54</v>
      </c>
      <c r="F27" s="2">
        <f>ROUNDDOWN((F26/1.1)*0.1,0)</f>
        <v>4545</v>
      </c>
      <c r="G27" t="s">
        <v>5</v>
      </c>
      <c r="H27" t="s">
        <v>47</v>
      </c>
    </row>
    <row r="28" spans="2:9" x14ac:dyDescent="0.15">
      <c r="C28" t="s">
        <v>22</v>
      </c>
      <c r="F28" s="2">
        <f>F26-F27</f>
        <v>45455</v>
      </c>
      <c r="G28" t="s">
        <v>5</v>
      </c>
      <c r="H28" t="s">
        <v>9</v>
      </c>
    </row>
    <row r="29" spans="2:9" x14ac:dyDescent="0.15">
      <c r="C29" t="s">
        <v>45</v>
      </c>
      <c r="F29" s="2">
        <f>ROUNDDOWN(F28*0.1021,0)</f>
        <v>4640</v>
      </c>
      <c r="G29" t="s">
        <v>5</v>
      </c>
      <c r="H29" t="s">
        <v>48</v>
      </c>
    </row>
    <row r="30" spans="2:9" x14ac:dyDescent="0.15">
      <c r="C30" t="s">
        <v>23</v>
      </c>
      <c r="F30" s="16">
        <f>F26-F29</f>
        <v>45360</v>
      </c>
      <c r="G30" t="s">
        <v>5</v>
      </c>
      <c r="H30" t="s">
        <v>24</v>
      </c>
    </row>
    <row r="32" spans="2:9" x14ac:dyDescent="0.15">
      <c r="B32" t="s">
        <v>37</v>
      </c>
      <c r="C32" t="s">
        <v>28</v>
      </c>
      <c r="E32" s="20">
        <f>ROUNDDOWN(F24*2/3,0)</f>
        <v>50000</v>
      </c>
      <c r="F32" t="s">
        <v>18</v>
      </c>
      <c r="G32" t="s">
        <v>29</v>
      </c>
      <c r="H32" s="22">
        <f>+F26</f>
        <v>50000</v>
      </c>
    </row>
    <row r="33" spans="2:9" x14ac:dyDescent="0.15">
      <c r="B33" t="s">
        <v>38</v>
      </c>
      <c r="C33" t="s">
        <v>19</v>
      </c>
    </row>
    <row r="34" spans="2:9" x14ac:dyDescent="0.15">
      <c r="C34" t="s">
        <v>49</v>
      </c>
    </row>
    <row r="36" spans="2:9" x14ac:dyDescent="0.15">
      <c r="G36" s="27" t="s">
        <v>30</v>
      </c>
      <c r="H36" s="31">
        <v>0</v>
      </c>
      <c r="I36" t="s">
        <v>5</v>
      </c>
    </row>
    <row r="37" spans="2:9" x14ac:dyDescent="0.15">
      <c r="G37" s="32" t="s">
        <v>29</v>
      </c>
      <c r="H37" s="28">
        <f>+F26</f>
        <v>50000</v>
      </c>
      <c r="I37" t="s">
        <v>5</v>
      </c>
    </row>
    <row r="38" spans="2:9" x14ac:dyDescent="0.15">
      <c r="C38" s="33" t="s">
        <v>57</v>
      </c>
      <c r="D38" s="34"/>
      <c r="E38" s="18">
        <v>50000</v>
      </c>
      <c r="F38" t="s">
        <v>18</v>
      </c>
      <c r="G38" t="s">
        <v>34</v>
      </c>
      <c r="H38" s="22">
        <f>+H36+H37</f>
        <v>50000</v>
      </c>
      <c r="I38" t="s">
        <v>5</v>
      </c>
    </row>
    <row r="39" spans="2:9" x14ac:dyDescent="0.15">
      <c r="C39" s="34"/>
      <c r="D39" s="34"/>
      <c r="E39" s="21"/>
      <c r="G39" s="23"/>
      <c r="H39" s="28"/>
    </row>
    <row r="41" spans="2:9" x14ac:dyDescent="0.15">
      <c r="D41" t="s">
        <v>12</v>
      </c>
      <c r="E41" t="s">
        <v>13</v>
      </c>
    </row>
    <row r="43" spans="2:9" x14ac:dyDescent="0.15">
      <c r="D43" t="s">
        <v>14</v>
      </c>
      <c r="E43" s="3" t="s">
        <v>3</v>
      </c>
      <c r="F43" s="4"/>
      <c r="G43" s="5"/>
    </row>
    <row r="45" spans="2:9" x14ac:dyDescent="0.15">
      <c r="C45" t="s">
        <v>39</v>
      </c>
    </row>
    <row r="46" spans="2:9" x14ac:dyDescent="0.15">
      <c r="C46" t="s">
        <v>36</v>
      </c>
    </row>
  </sheetData>
  <mergeCells count="2">
    <mergeCell ref="C38:D39"/>
    <mergeCell ref="G4:H4"/>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46"/>
  <sheetViews>
    <sheetView tabSelected="1" workbookViewId="0">
      <selection activeCell="E3" sqref="E3"/>
    </sheetView>
  </sheetViews>
  <sheetFormatPr defaultRowHeight="13.5" x14ac:dyDescent="0.15"/>
  <cols>
    <col min="3" max="3" width="8.25" customWidth="1"/>
    <col min="4" max="4" width="11" customWidth="1"/>
    <col min="5" max="5" width="9.125" customWidth="1"/>
    <col min="6" max="6" width="8.375" customWidth="1"/>
    <col min="7" max="7" width="11.25" customWidth="1"/>
    <col min="8" max="8" width="14.375" customWidth="1"/>
    <col min="9" max="9" width="5" customWidth="1"/>
  </cols>
  <sheetData>
    <row r="1" spans="1:8" x14ac:dyDescent="0.15">
      <c r="A1" t="s">
        <v>16</v>
      </c>
    </row>
    <row r="2" spans="1:8" x14ac:dyDescent="0.15">
      <c r="F2" s="7"/>
      <c r="G2" s="7"/>
      <c r="H2" s="7"/>
    </row>
    <row r="3" spans="1:8" x14ac:dyDescent="0.15">
      <c r="F3" s="29"/>
      <c r="G3" s="30"/>
      <c r="H3" s="7"/>
    </row>
    <row r="6" spans="1:8" x14ac:dyDescent="0.15">
      <c r="A6" t="s">
        <v>58</v>
      </c>
      <c r="G6" s="35" t="s">
        <v>46</v>
      </c>
      <c r="H6" s="35"/>
    </row>
    <row r="8" spans="1:8" ht="21" x14ac:dyDescent="0.15">
      <c r="C8" s="6"/>
      <c r="D8" s="26" t="s">
        <v>44</v>
      </c>
      <c r="E8" s="26"/>
    </row>
    <row r="12" spans="1:8" x14ac:dyDescent="0.15">
      <c r="D12" t="s">
        <v>0</v>
      </c>
      <c r="E12" s="8"/>
      <c r="F12" s="9"/>
      <c r="G12" s="9"/>
      <c r="H12" s="10"/>
    </row>
    <row r="13" spans="1:8" x14ac:dyDescent="0.15">
      <c r="E13" s="11"/>
      <c r="F13" s="7"/>
      <c r="G13" s="7"/>
      <c r="H13" s="12"/>
    </row>
    <row r="14" spans="1:8" x14ac:dyDescent="0.15">
      <c r="D14" t="s">
        <v>1</v>
      </c>
      <c r="E14" s="11"/>
      <c r="F14" s="7" t="s">
        <v>3</v>
      </c>
      <c r="G14" s="7"/>
      <c r="H14" s="12"/>
    </row>
    <row r="15" spans="1:8" x14ac:dyDescent="0.15">
      <c r="E15" s="11"/>
      <c r="F15" s="7"/>
      <c r="G15" s="7"/>
      <c r="H15" s="12" t="s">
        <v>11</v>
      </c>
    </row>
    <row r="16" spans="1:8" x14ac:dyDescent="0.15">
      <c r="D16" t="s">
        <v>2</v>
      </c>
      <c r="E16" s="13"/>
      <c r="F16" s="14"/>
      <c r="G16" s="14"/>
      <c r="H16" s="15"/>
    </row>
    <row r="17" spans="2:9" x14ac:dyDescent="0.15">
      <c r="E17" s="7"/>
      <c r="F17" s="7"/>
      <c r="G17" s="7"/>
      <c r="H17" s="7"/>
    </row>
    <row r="18" spans="2:9" x14ac:dyDescent="0.15">
      <c r="E18" s="7"/>
      <c r="F18" s="7"/>
      <c r="G18" s="7"/>
    </row>
    <row r="19" spans="2:9" ht="21" x14ac:dyDescent="0.15">
      <c r="B19" s="6" t="s">
        <v>4</v>
      </c>
      <c r="C19" s="1"/>
      <c r="D19" s="17">
        <f>+F27</f>
        <v>50000</v>
      </c>
      <c r="E19" t="s">
        <v>5</v>
      </c>
      <c r="F19" t="s">
        <v>55</v>
      </c>
      <c r="H19" s="20">
        <f>ROUNDDOWN((D19/1.1)*0.1,0)</f>
        <v>4545</v>
      </c>
      <c r="I19" t="s">
        <v>25</v>
      </c>
    </row>
    <row r="21" spans="2:9" x14ac:dyDescent="0.15">
      <c r="B21" t="s">
        <v>42</v>
      </c>
    </row>
    <row r="23" spans="2:9" x14ac:dyDescent="0.15">
      <c r="B23" t="s">
        <v>6</v>
      </c>
    </row>
    <row r="25" spans="2:9" x14ac:dyDescent="0.15">
      <c r="C25" t="s">
        <v>27</v>
      </c>
      <c r="F25" s="19">
        <v>75000</v>
      </c>
      <c r="G25" t="s">
        <v>5</v>
      </c>
      <c r="H25" t="s">
        <v>40</v>
      </c>
    </row>
    <row r="26" spans="2:9" x14ac:dyDescent="0.15">
      <c r="C26" t="s">
        <v>53</v>
      </c>
      <c r="F26" s="18">
        <v>25000</v>
      </c>
      <c r="G26" t="s">
        <v>5</v>
      </c>
      <c r="H26" t="s">
        <v>7</v>
      </c>
    </row>
    <row r="27" spans="2:9" x14ac:dyDescent="0.15">
      <c r="C27" t="s">
        <v>20</v>
      </c>
      <c r="F27" s="2">
        <f>+F25-F26</f>
        <v>50000</v>
      </c>
      <c r="G27" t="s">
        <v>5</v>
      </c>
      <c r="H27" t="s">
        <v>8</v>
      </c>
    </row>
    <row r="28" spans="2:9" x14ac:dyDescent="0.15">
      <c r="F28" s="1"/>
    </row>
    <row r="30" spans="2:9" x14ac:dyDescent="0.15">
      <c r="B30" t="s">
        <v>37</v>
      </c>
      <c r="C30" t="s">
        <v>32</v>
      </c>
      <c r="E30" s="21">
        <f>ROUNDDOWN(F25*0.666666666666667,0)</f>
        <v>50000</v>
      </c>
      <c r="F30" t="s">
        <v>18</v>
      </c>
      <c r="G30" t="s">
        <v>33</v>
      </c>
      <c r="H30" s="22">
        <f>+F27</f>
        <v>50000</v>
      </c>
      <c r="I30" t="s">
        <v>31</v>
      </c>
    </row>
    <row r="31" spans="2:9" x14ac:dyDescent="0.15">
      <c r="B31" t="s">
        <v>38</v>
      </c>
      <c r="C31" t="s">
        <v>19</v>
      </c>
      <c r="G31" s="24"/>
      <c r="H31" s="25"/>
    </row>
    <row r="32" spans="2:9" x14ac:dyDescent="0.15">
      <c r="C32" t="s">
        <v>49</v>
      </c>
    </row>
    <row r="34" spans="3:9" x14ac:dyDescent="0.15">
      <c r="G34" s="27" t="s">
        <v>30</v>
      </c>
      <c r="H34" s="31">
        <v>0</v>
      </c>
      <c r="I34" t="s">
        <v>5</v>
      </c>
    </row>
    <row r="35" spans="3:9" x14ac:dyDescent="0.15">
      <c r="G35" s="32" t="s">
        <v>29</v>
      </c>
      <c r="H35" s="28">
        <f>+F27</f>
        <v>50000</v>
      </c>
      <c r="I35" t="s">
        <v>5</v>
      </c>
    </row>
    <row r="36" spans="3:9" ht="13.5" customHeight="1" x14ac:dyDescent="0.15">
      <c r="C36" s="33" t="s">
        <v>56</v>
      </c>
      <c r="D36" s="34"/>
      <c r="E36" s="18">
        <v>50000</v>
      </c>
      <c r="F36" t="s">
        <v>18</v>
      </c>
      <c r="G36" t="s">
        <v>34</v>
      </c>
      <c r="H36" s="22">
        <f>+H34+H35</f>
        <v>50000</v>
      </c>
      <c r="I36" t="s">
        <v>31</v>
      </c>
    </row>
    <row r="37" spans="3:9" x14ac:dyDescent="0.15">
      <c r="C37" s="34"/>
      <c r="D37" s="34"/>
      <c r="E37" s="21"/>
      <c r="G37" s="23"/>
      <c r="H37" s="28"/>
    </row>
    <row r="40" spans="3:9" x14ac:dyDescent="0.15">
      <c r="D40" t="s">
        <v>12</v>
      </c>
      <c r="E40" t="s">
        <v>13</v>
      </c>
    </row>
    <row r="42" spans="3:9" x14ac:dyDescent="0.15">
      <c r="D42" t="s">
        <v>14</v>
      </c>
      <c r="E42" s="3" t="s">
        <v>15</v>
      </c>
      <c r="F42" s="4"/>
      <c r="G42" s="5"/>
    </row>
    <row r="45" spans="3:9" x14ac:dyDescent="0.15">
      <c r="C45" t="s">
        <v>39</v>
      </c>
    </row>
    <row r="46" spans="3:9" x14ac:dyDescent="0.15">
      <c r="C46" t="s">
        <v>35</v>
      </c>
    </row>
  </sheetData>
  <mergeCells count="2">
    <mergeCell ref="C36:D37"/>
    <mergeCell ref="G6:H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個人(8%)</vt:lpstr>
      <vt:lpstr>個人(10%) </vt:lpstr>
      <vt:lpstr>法人(10%)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2020-03-12T00:49:29Z</cp:lastPrinted>
  <dcterms:created xsi:type="dcterms:W3CDTF">2013-06-13T07:02:21Z</dcterms:created>
  <dcterms:modified xsi:type="dcterms:W3CDTF">2022-05-09T05:53:29Z</dcterms:modified>
</cp:coreProperties>
</file>