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230" yWindow="-15" windowWidth="10275" windowHeight="8955" activeTab="3"/>
  </bookViews>
  <sheets>
    <sheet name="個人(10%) " sheetId="5" r:id="rId1"/>
    <sheet name="個人(10%)  (留保額分)" sheetId="6" r:id="rId2"/>
    <sheet name="法人(10%)" sheetId="4" r:id="rId3"/>
    <sheet name="法人(10%) (留保額分)" sheetId="7" r:id="rId4"/>
  </sheets>
  <calcPr calcId="162913"/>
</workbook>
</file>

<file path=xl/calcChain.xml><?xml version="1.0" encoding="utf-8"?>
<calcChain xmlns="http://schemas.openxmlformats.org/spreadsheetml/2006/main">
  <c r="D20" i="7" l="1"/>
  <c r="D20" i="4"/>
  <c r="D20" i="6"/>
  <c r="D20" i="5"/>
  <c r="H34" i="7" l="1"/>
  <c r="E34" i="7"/>
  <c r="F28" i="7"/>
  <c r="H20" i="7"/>
  <c r="E54" i="6"/>
  <c r="E37" i="6"/>
  <c r="F28" i="6"/>
  <c r="H20" i="6" s="1"/>
  <c r="E54" i="5"/>
  <c r="F30" i="7" l="1"/>
  <c r="F30" i="6"/>
  <c r="F54" i="6"/>
  <c r="G54" i="6"/>
  <c r="H37" i="6"/>
  <c r="E55" i="6"/>
  <c r="E56" i="6" s="1"/>
  <c r="E57" i="6" s="1"/>
  <c r="E58" i="6" s="1"/>
  <c r="F54" i="5"/>
  <c r="E55" i="5"/>
  <c r="E56" i="5" s="1"/>
  <c r="E57" i="5" s="1"/>
  <c r="E58" i="5" s="1"/>
  <c r="G55" i="6" l="1"/>
  <c r="G56" i="6" s="1"/>
  <c r="G57" i="6" s="1"/>
  <c r="G58" i="6" s="1"/>
  <c r="F31" i="6"/>
  <c r="F32" i="6" s="1"/>
  <c r="F33" i="6" s="1"/>
  <c r="F34" i="6" s="1"/>
  <c r="F55" i="6"/>
  <c r="F56" i="6" s="1"/>
  <c r="F57" i="6" s="1"/>
  <c r="F58" i="6" s="1"/>
  <c r="F55" i="5"/>
  <c r="F56" i="5" s="1"/>
  <c r="F57" i="5" s="1"/>
  <c r="F58" i="5" s="1"/>
  <c r="G54" i="5"/>
  <c r="G55" i="5" l="1"/>
  <c r="G56" i="5" s="1"/>
  <c r="G57" i="5" s="1"/>
  <c r="G58" i="5" s="1"/>
  <c r="H34" i="4" l="1"/>
  <c r="E34" i="4"/>
  <c r="E37" i="5"/>
  <c r="F29" i="4" l="1"/>
  <c r="F30" i="4" s="1"/>
  <c r="F28" i="4" l="1"/>
  <c r="F28" i="5"/>
  <c r="F29" i="5" l="1"/>
  <c r="F30" i="5" s="1"/>
  <c r="F31" i="5" s="1"/>
  <c r="F32" i="5" s="1"/>
  <c r="F33" i="5" s="1"/>
  <c r="F34" i="5" s="1"/>
  <c r="H20" i="5"/>
  <c r="H37" i="5"/>
  <c r="H20" i="4"/>
</calcChain>
</file>

<file path=xl/sharedStrings.xml><?xml version="1.0" encoding="utf-8"?>
<sst xmlns="http://schemas.openxmlformats.org/spreadsheetml/2006/main" count="228" uniqueCount="67">
  <si>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</si>
  <si>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</si>
  <si>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</si>
  <si>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</si>
  <si>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</si>
  <si>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</si>
  <si>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</si>
  <si>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</si>
  <si>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</si>
  <si>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</si>
  <si>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&lt;認定支援機関が個人の場合&gt;</t>
    <rPh sb="1" eb="3">
      <t>ニンテイ</t>
    </rPh>
    <rPh sb="3" eb="5">
      <t>シエン</t>
    </rPh>
    <rPh sb="5" eb="7">
      <t>キカン</t>
    </rPh>
    <rPh sb="8" eb="10">
      <t>コジン</t>
    </rPh>
    <rPh sb="11" eb="13">
      <t>バアイ</t>
    </rPh>
    <phoneticPr fontId="2"/>
  </si>
  <si>
    <t xml:space="preserve">        印</t>
    <rPh sb="8" eb="9">
      <t>イン</t>
    </rPh>
    <phoneticPr fontId="2"/>
  </si>
  <si>
    <t>振込先</t>
    <rPh sb="0" eb="2">
      <t>フリコミ</t>
    </rPh>
    <rPh sb="2" eb="3">
      <t>サキ</t>
    </rPh>
    <phoneticPr fontId="2"/>
  </si>
  <si>
    <t>&lt;認定支援機関が法人の場合&gt;</t>
    <rPh sb="1" eb="3">
      <t>ニンテイ</t>
    </rPh>
    <rPh sb="3" eb="5">
      <t>シエン</t>
    </rPh>
    <rPh sb="5" eb="7">
      <t>キカン</t>
    </rPh>
    <rPh sb="8" eb="10">
      <t>ホウジン</t>
    </rPh>
    <rPh sb="11" eb="13">
      <t>バアイ</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</si>
  <si>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</si>
  <si>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</si>
  <si>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　≧</t>
    <rPh sb="0" eb="1">
      <t>エン</t>
    </rPh>
    <phoneticPr fontId="2"/>
  </si>
  <si>
    <t>　　　↑</t>
    <phoneticPr fontId="2"/>
  </si>
  <si>
    <t>差引税込請求額</t>
    <rPh sb="0" eb="2">
      <t>サシヒキ</t>
    </rPh>
    <rPh sb="2" eb="4">
      <t>ゼイコミ</t>
    </rPh>
    <rPh sb="4" eb="6">
      <t>セイキュウ</t>
    </rPh>
    <rPh sb="6" eb="7">
      <t>ガク</t>
    </rPh>
    <phoneticPr fontId="2"/>
  </si>
  <si>
    <t>税抜金額</t>
    <rPh sb="0" eb="1">
      <t>ゼイ</t>
    </rPh>
    <rPh sb="1" eb="2">
      <t>ヌ</t>
    </rPh>
    <rPh sb="2" eb="4">
      <t>キンガク</t>
    </rPh>
    <phoneticPr fontId="2"/>
  </si>
  <si>
    <t>差引振込金額</t>
    <rPh sb="0" eb="2">
      <t>サシヒキ</t>
    </rPh>
    <rPh sb="2" eb="4">
      <t>フリコミ</t>
    </rPh>
    <rPh sb="4" eb="6">
      <t>キンガク</t>
    </rPh>
    <phoneticPr fontId="2"/>
  </si>
  <si>
    <t>円）</t>
    <rPh sb="0" eb="1">
      <t>エン</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</si>
  <si>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</si>
  <si>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</si>
  <si>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費用総額</t>
    <rPh sb="0" eb="2">
      <t>ヒヨウ</t>
    </rPh>
    <rPh sb="2" eb="4">
      <t>ソウガク</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</si>
  <si>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</si>
  <si>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</si>
  <si>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確認</t>
    <rPh sb="0" eb="2">
      <t>カクニン</t>
    </rPh>
    <phoneticPr fontId="2"/>
  </si>
  <si>
    <t>事項</t>
    <rPh sb="0" eb="2">
      <t>ジコウ</t>
    </rPh>
    <phoneticPr fontId="2"/>
  </si>
  <si>
    <t>Ａ　　</t>
    <phoneticPr fontId="2"/>
  </si>
  <si>
    <t>但し、○○○株式会社早期経営改善計画策定支援に係る費用支払として</t>
    <rPh sb="0" eb="1">
      <t>タダ</t>
    </rPh>
    <rPh sb="6" eb="10">
      <t>カブシキガイシャ</t>
    </rPh>
    <rPh sb="10" eb="12">
      <t>ソウキ</t>
    </rPh>
    <rPh sb="12" eb="14">
      <t>ケイエイ</t>
    </rPh>
    <rPh sb="14" eb="16">
      <t>カイゼン</t>
    </rPh>
    <rPh sb="16" eb="18">
      <t>ケイカク</t>
    </rPh>
    <rPh sb="18" eb="20">
      <t>サクテイ</t>
    </rPh>
    <rPh sb="20" eb="22">
      <t>シエン</t>
    </rPh>
    <rPh sb="23" eb="24">
      <t>カカ</t>
    </rPh>
    <rPh sb="25" eb="27">
      <t>ヒヨウ</t>
    </rPh>
    <rPh sb="27" eb="29">
      <t>シハライ</t>
    </rPh>
    <phoneticPr fontId="2"/>
  </si>
  <si>
    <t>早期計画策定費用請求書</t>
    <rPh sb="0" eb="2">
      <t>ソウキ</t>
    </rPh>
    <rPh sb="2" eb="4">
      <t>ケイカク</t>
    </rPh>
    <rPh sb="4" eb="6">
      <t>サクテイ</t>
    </rPh>
    <rPh sb="6" eb="8">
      <t>ヒヨウ</t>
    </rPh>
    <rPh sb="8" eb="11">
      <t>セイキュウショ</t>
    </rPh>
    <phoneticPr fontId="2"/>
  </si>
  <si>
    <t>源泉所得税(10.21%)</t>
    <rPh sb="0" eb="2">
      <t>ゲンセン</t>
    </rPh>
    <rPh sb="2" eb="5">
      <t>ショトクゼイ</t>
    </rPh>
    <phoneticPr fontId="2"/>
  </si>
  <si>
    <t>令和　　年　　月　　日</t>
    <rPh sb="0" eb="1">
      <t>レイ</t>
    </rPh>
    <rPh sb="1" eb="2">
      <t>ワ</t>
    </rPh>
    <rPh sb="4" eb="5">
      <t>ネン</t>
    </rPh>
    <rPh sb="7" eb="8">
      <t>ガツ</t>
    </rPh>
    <rPh sb="10" eb="11">
      <t>ニチ</t>
    </rPh>
    <phoneticPr fontId="2"/>
  </si>
  <si>
    <t>令和　　年　　月　　日</t>
    <rPh sb="0" eb="1">
      <t>レイ</t>
    </rPh>
    <rPh sb="1" eb="2">
      <t>ワ</t>
    </rPh>
    <rPh sb="4" eb="5">
      <t>ネン</t>
    </rPh>
    <rPh sb="7" eb="8">
      <t>ガツ</t>
    </rPh>
    <rPh sb="10" eb="11">
      <t>ヒ</t>
    </rPh>
    <phoneticPr fontId="2"/>
  </si>
  <si>
    <t>（うち消費税(10%)</t>
    <rPh sb="3" eb="6">
      <t>ショウヒゼイ</t>
    </rPh>
    <phoneticPr fontId="2"/>
  </si>
  <si>
    <t>申請者負担金額</t>
    <rPh sb="0" eb="3">
      <t>シンセイシャ</t>
    </rPh>
    <rPh sb="3" eb="5">
      <t>フタン</t>
    </rPh>
    <rPh sb="5" eb="7">
      <t>キンガク</t>
    </rPh>
    <phoneticPr fontId="2"/>
  </si>
  <si>
    <t>（うち消費税</t>
    <rPh sb="3" eb="6">
      <t>ショウヒゼイ</t>
    </rPh>
    <phoneticPr fontId="2"/>
  </si>
  <si>
    <t>うち消費税(10%)</t>
    <rPh sb="2" eb="5">
      <t>ショウヒゼイ</t>
    </rPh>
    <phoneticPr fontId="2"/>
  </si>
  <si>
    <t>三重県中小企業活性化協議会　御中</t>
    <rPh sb="0" eb="3">
      <t>ミエケン</t>
    </rPh>
    <rPh sb="3" eb="5">
      <t>チュウショウ</t>
    </rPh>
    <rPh sb="5" eb="7">
      <t>キギョウ</t>
    </rPh>
    <rPh sb="7" eb="10">
      <t>カッセイカ</t>
    </rPh>
    <rPh sb="10" eb="13">
      <t>キョウギカイ</t>
    </rPh>
    <rPh sb="14" eb="16">
      <t>オンチュウ</t>
    </rPh>
    <phoneticPr fontId="2"/>
  </si>
  <si>
    <t>D＝C×1/2</t>
    <phoneticPr fontId="2"/>
  </si>
  <si>
    <t>Ｇ＝Ｅ－Ｆ</t>
    <phoneticPr fontId="2"/>
  </si>
  <si>
    <t>Ｈ＝Ｇ×10.21%</t>
    <phoneticPr fontId="2"/>
  </si>
  <si>
    <t>Ｉ＝Ｅ－Ｈ</t>
    <phoneticPr fontId="2"/>
  </si>
  <si>
    <t>Ｆ＝Ｅ×10/110</t>
    <phoneticPr fontId="2"/>
  </si>
  <si>
    <t>(内、伴走支援実施まで留保額)</t>
    <rPh sb="1" eb="2">
      <t>ウチ</t>
    </rPh>
    <rPh sb="3" eb="5">
      <t>バンソウ</t>
    </rPh>
    <rPh sb="5" eb="7">
      <t>シエン</t>
    </rPh>
    <rPh sb="7" eb="9">
      <t>ジッシ</t>
    </rPh>
    <rPh sb="11" eb="13">
      <t>リュウホ</t>
    </rPh>
    <rPh sb="13" eb="14">
      <t>ガク</t>
    </rPh>
    <phoneticPr fontId="2"/>
  </si>
  <si>
    <t>△△銀行△△支店　　　普通預金　１２３４５６</t>
    <rPh sb="2" eb="4">
      <t>ギンコウ</t>
    </rPh>
    <rPh sb="6" eb="8">
      <t>シテン</t>
    </rPh>
    <rPh sb="11" eb="13">
      <t>フツウ</t>
    </rPh>
    <rPh sb="13" eb="15">
      <t>ヨキン</t>
    </rPh>
    <phoneticPr fontId="2"/>
  </si>
  <si>
    <t>名　 義</t>
    <rPh sb="0" eb="1">
      <t>ナ</t>
    </rPh>
    <rPh sb="3" eb="4">
      <t>タダシ</t>
    </rPh>
    <phoneticPr fontId="2"/>
  </si>
  <si>
    <t>差引税込請求額</t>
    <rPh sb="0" eb="2">
      <t>サシヒキ</t>
    </rPh>
    <rPh sb="2" eb="4">
      <t>ゼイコ</t>
    </rPh>
    <rPh sb="4" eb="6">
      <t>セイキュウ</t>
    </rPh>
    <rPh sb="6" eb="7">
      <t>ガク</t>
    </rPh>
    <phoneticPr fontId="2"/>
  </si>
  <si>
    <t>今回請求額(留保額控除後)</t>
    <rPh sb="0" eb="2">
      <t>コンカイ</t>
    </rPh>
    <rPh sb="2" eb="4">
      <t>セイキュウ</t>
    </rPh>
    <rPh sb="4" eb="5">
      <t>ガク</t>
    </rPh>
    <rPh sb="6" eb="8">
      <t>リュウホ</t>
    </rPh>
    <rPh sb="8" eb="9">
      <t>ガク</t>
    </rPh>
    <rPh sb="9" eb="11">
      <t>コウジョ</t>
    </rPh>
    <rPh sb="11" eb="12">
      <t>ゴ</t>
    </rPh>
    <phoneticPr fontId="2"/>
  </si>
  <si>
    <t>（費用見積額の2/3以下かつ１５万円以下）</t>
    <rPh sb="1" eb="3">
      <t>ヒヨウ</t>
    </rPh>
    <rPh sb="3" eb="5">
      <t>ミツ</t>
    </rPh>
    <rPh sb="5" eb="6">
      <t>ガク</t>
    </rPh>
    <rPh sb="10" eb="12">
      <t>イカ</t>
    </rPh>
    <rPh sb="16" eb="18">
      <t>マンエン</t>
    </rPh>
    <rPh sb="18" eb="20">
      <t>イカ</t>
    </rPh>
    <phoneticPr fontId="2"/>
  </si>
  <si>
    <t>（注）</t>
    <rPh sb="1" eb="2">
      <t>チュウ</t>
    </rPh>
    <phoneticPr fontId="2"/>
  </si>
  <si>
    <t>上記請求額等については、次の通り計算していますのでご留意ください。</t>
    <rPh sb="0" eb="2">
      <t>ジョウキ</t>
    </rPh>
    <rPh sb="2" eb="4">
      <t>セイキュウ</t>
    </rPh>
    <rPh sb="4" eb="5">
      <t>ガク</t>
    </rPh>
    <rPh sb="5" eb="6">
      <t>トウ</t>
    </rPh>
    <rPh sb="12" eb="13">
      <t>ツギ</t>
    </rPh>
    <rPh sb="14" eb="15">
      <t>トオ</t>
    </rPh>
    <rPh sb="16" eb="18">
      <t>ケイサン</t>
    </rPh>
    <rPh sb="26" eb="28">
      <t>リュウイ</t>
    </rPh>
    <phoneticPr fontId="2"/>
  </si>
  <si>
    <t>（単位：円）</t>
  </si>
  <si>
    <t>(Ｂ)=(A)×1/2</t>
    <phoneticPr fontId="2"/>
  </si>
  <si>
    <t>(C)留保額分</t>
    <rPh sb="3" eb="7">
      <t>リュウホガクブン</t>
    </rPh>
    <phoneticPr fontId="2"/>
  </si>
  <si>
    <t>費用見積総額</t>
    <rPh sb="0" eb="2">
      <t>ヒヨウ</t>
    </rPh>
    <rPh sb="2" eb="4">
      <t>ミツ</t>
    </rPh>
    <rPh sb="4" eb="6">
      <t>ソウガク</t>
    </rPh>
    <phoneticPr fontId="2"/>
  </si>
  <si>
    <t>負担額上限(2/3)</t>
    <rPh sb="0" eb="2">
      <t>フタン</t>
    </rPh>
    <rPh sb="2" eb="3">
      <t>ガク</t>
    </rPh>
    <rPh sb="3" eb="5">
      <t>ジョウゲン</t>
    </rPh>
    <phoneticPr fontId="2"/>
  </si>
  <si>
    <t>(Ｃ)=(Ａ)-(Ｂ)</t>
    <phoneticPr fontId="2"/>
  </si>
  <si>
    <t>源泉所得税(10.21%)</t>
    <rPh sb="0" eb="5">
      <t>ゲンセンショトクゼイ</t>
    </rPh>
    <phoneticPr fontId="2"/>
  </si>
  <si>
    <t>差引金額</t>
    <rPh sb="0" eb="2">
      <t>サシヒキ</t>
    </rPh>
    <rPh sb="2" eb="4">
      <t>キンガク</t>
    </rPh>
    <phoneticPr fontId="2"/>
  </si>
  <si>
    <t>早期計画策定費用請求書（留保額分）</t>
    <rPh sb="0" eb="2">
      <t>ソウキ</t>
    </rPh>
    <rPh sb="2" eb="4">
      <t>ケイカク</t>
    </rPh>
    <rPh sb="4" eb="6">
      <t>サクテイ</t>
    </rPh>
    <rPh sb="6" eb="8">
      <t>ヒヨウ</t>
    </rPh>
    <rPh sb="8" eb="11">
      <t>セイキュウショ</t>
    </rPh>
    <rPh sb="12" eb="14">
      <t>リュウホ</t>
    </rPh>
    <rPh sb="14" eb="15">
      <t>ガク</t>
    </rPh>
    <rPh sb="15" eb="16">
      <t>ブン</t>
    </rPh>
    <phoneticPr fontId="2"/>
  </si>
  <si>
    <t>協議会支払済金額</t>
    <rPh sb="0" eb="3">
      <t>キョウギカイ</t>
    </rPh>
    <rPh sb="3" eb="5">
      <t>シハライ</t>
    </rPh>
    <rPh sb="5" eb="6">
      <t>スミ</t>
    </rPh>
    <rPh sb="6" eb="8">
      <t>キンガク</t>
    </rPh>
    <phoneticPr fontId="2"/>
  </si>
  <si>
    <t>今回請求額(留保額分)</t>
    <rPh sb="0" eb="2">
      <t>コンカイ</t>
    </rPh>
    <rPh sb="2" eb="4">
      <t>セイキュウ</t>
    </rPh>
    <rPh sb="4" eb="5">
      <t>ガク</t>
    </rPh>
    <rPh sb="6" eb="8">
      <t>リュウホ</t>
    </rPh>
    <rPh sb="8" eb="9">
      <t>ガク</t>
    </rPh>
    <rPh sb="9" eb="10">
      <t>ブン</t>
    </rPh>
    <phoneticPr fontId="2"/>
  </si>
  <si>
    <t>早期計画策定費用請求書（留保額分）</t>
    <rPh sb="0" eb="2">
      <t>ソウキ</t>
    </rPh>
    <rPh sb="2" eb="4">
      <t>ケイカク</t>
    </rPh>
    <rPh sb="4" eb="6">
      <t>サクテイ</t>
    </rPh>
    <rPh sb="6" eb="8">
      <t>ヒヨウ</t>
    </rPh>
    <rPh sb="8" eb="11">
      <t>セイキュウショ</t>
    </rPh>
    <rPh sb="12" eb="16">
      <t>リュウホガクブン</t>
    </rPh>
    <phoneticPr fontId="2"/>
  </si>
  <si>
    <t>(A)2/3総額</t>
    <rPh sb="6" eb="8">
      <t>ソウガク</t>
    </rPh>
    <phoneticPr fontId="2"/>
  </si>
  <si>
    <t>【別紙②-5】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</si>
</sst>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3" fontId="0" fillId="0" borderId="0" xfId="0" applyNumberFormat="1">
      <alignment vertical="center"/>
    </xf>
    <xf numFmtId="38" fontId="0" fillId="0" borderId="0" xfId="1" applyFont="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56" fontId="0" fillId="0" borderId="0" xfId="0" applyNumberFormat="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0" fontId="5" fillId="0" borderId="0" xfId="0" applyFont="1" applyBorder="1">
      <alignment vertical="center"/>
    </xf>
    <xf numFmtId="0" fontId="6" fillId="0" borderId="0" xfId="0" applyFont="1" applyBorder="1">
      <alignment vertical="center"/>
    </xf>
    <xf numFmtId="0" fontId="8" fillId="0" borderId="0" xfId="0" applyFont="1">
      <alignment vertical="center"/>
    </xf>
    <xf numFmtId="0" fontId="0" fillId="0" borderId="8" xfId="0" applyBorder="1" applyAlignment="1">
      <alignment horizontal="right" vertical="center"/>
    </xf>
    <xf numFmtId="0" fontId="0" fillId="0" borderId="0" xfId="0" applyAlignment="1">
      <alignment horizontal="right" vertical="center"/>
    </xf>
    <xf numFmtId="0" fontId="0" fillId="0" borderId="10" xfId="0" applyBorder="1" applyAlignment="1">
      <alignment horizontal="right" vertical="center"/>
    </xf>
    <xf numFmtId="0" fontId="0" fillId="0" borderId="1" xfId="0" applyBorder="1">
      <alignment vertical="center"/>
    </xf>
    <xf numFmtId="0" fontId="0" fillId="0" borderId="2" xfId="0" applyBorder="1">
      <alignment vertical="center"/>
    </xf>
    <xf numFmtId="0" fontId="0" fillId="0" borderId="12" xfId="0" applyBorder="1" applyAlignment="1">
      <alignment horizontal="center" vertical="center" shrinkToFit="1"/>
    </xf>
    <xf numFmtId="0" fontId="0" fillId="0" borderId="3" xfId="0" quotePrefix="1" applyBorder="1">
      <alignment vertical="center"/>
    </xf>
    <xf numFmtId="0" fontId="0" fillId="0" borderId="13" xfId="0" applyBorder="1">
      <alignment vertical="center"/>
    </xf>
    <xf numFmtId="0" fontId="0" fillId="0" borderId="14" xfId="0" applyBorder="1">
      <alignment vertical="center"/>
    </xf>
    <xf numFmtId="38" fontId="0" fillId="0" borderId="15" xfId="0" applyNumberFormat="1" applyBorder="1" applyAlignment="1">
      <alignment horizontal="righ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38" fontId="0" fillId="0" borderId="19" xfId="0" applyNumberFormat="1" applyBorder="1" applyAlignment="1">
      <alignment horizontal="right" vertical="center"/>
    </xf>
    <xf numFmtId="0" fontId="0" fillId="0" borderId="20" xfId="0" quotePrefix="1" applyBorder="1">
      <alignment vertical="center"/>
    </xf>
    <xf numFmtId="0" fontId="0" fillId="0" borderId="20" xfId="0" applyBorder="1">
      <alignment vertical="center"/>
    </xf>
    <xf numFmtId="0" fontId="0" fillId="3" borderId="21" xfId="0" applyFill="1" applyBorder="1">
      <alignment vertical="center"/>
    </xf>
    <xf numFmtId="0" fontId="0" fillId="3" borderId="22" xfId="0" applyFill="1" applyBorder="1">
      <alignment vertical="center"/>
    </xf>
    <xf numFmtId="38" fontId="0" fillId="3" borderId="23" xfId="0" applyNumberFormat="1" applyFill="1" applyBorder="1" applyAlignment="1">
      <alignment horizontal="right" vertical="center"/>
    </xf>
    <xf numFmtId="0" fontId="0" fillId="3" borderId="24" xfId="0" applyFill="1" applyBorder="1">
      <alignment vertical="center"/>
    </xf>
    <xf numFmtId="38" fontId="0" fillId="0" borderId="12" xfId="0" applyNumberFormat="1" applyBorder="1" applyAlignment="1">
      <alignment horizontal="right" vertical="center"/>
    </xf>
    <xf numFmtId="0" fontId="0" fillId="0" borderId="3" xfId="0" applyBorder="1">
      <alignment vertical="center"/>
    </xf>
    <xf numFmtId="0" fontId="3" fillId="0" borderId="0" xfId="0" applyFont="1" applyAlignment="1">
      <alignment horizontal="center" vertical="center"/>
    </xf>
    <xf numFmtId="0" fontId="0" fillId="0" borderId="0" xfId="0" applyAlignment="1">
      <alignment horizontal="righ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177" fontId="0" fillId="0" borderId="0" xfId="0" applyNumberForma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8"/>
  <sheetViews>
    <sheetView topLeftCell="A13" workbookViewId="0">
      <selection activeCell="D20" sqref="D20"/>
    </sheetView>
  </sheetViews>
  <sheetFormatPr defaultRowHeight="13.5" x14ac:dyDescent="0.15"/>
  <cols>
    <col min="4" max="4" width="10.5" bestFit="1" customWidth="1"/>
    <col min="5" max="7" width="10.625" customWidth="1"/>
    <col min="8" max="8" width="16.625" customWidth="1"/>
    <col min="9" max="9" width="3.625" customWidth="1"/>
  </cols>
  <sheetData>
    <row r="1" spans="1:8" x14ac:dyDescent="0.15">
      <c r="A1" t="s">
        <v>10</v>
      </c>
      <c r="H1" s="28" t="s">
        <v>66</v>
      </c>
    </row>
    <row r="2" spans="1:8" x14ac:dyDescent="0.15">
      <c r="F2" s="4"/>
      <c r="G2" s="4"/>
      <c r="H2" s="4"/>
    </row>
    <row r="3" spans="1:8" x14ac:dyDescent="0.15">
      <c r="F3" s="24"/>
      <c r="G3" s="25"/>
      <c r="H3" s="4"/>
    </row>
    <row r="6" spans="1:8" x14ac:dyDescent="0.15">
      <c r="A6" t="s">
        <v>39</v>
      </c>
      <c r="G6" s="50" t="s">
        <v>33</v>
      </c>
      <c r="H6" s="50"/>
    </row>
    <row r="8" spans="1:8" ht="21" x14ac:dyDescent="0.15">
      <c r="B8" s="49" t="s">
        <v>31</v>
      </c>
      <c r="C8" s="49"/>
      <c r="D8" s="49"/>
      <c r="E8" s="49"/>
      <c r="F8" s="49"/>
      <c r="G8" s="49"/>
      <c r="H8" s="49"/>
    </row>
    <row r="12" spans="1:8" x14ac:dyDescent="0.15">
      <c r="D12" t="s">
        <v>0</v>
      </c>
      <c r="E12" s="5"/>
      <c r="F12" s="6"/>
      <c r="G12" s="6"/>
      <c r="H12" s="7"/>
    </row>
    <row r="13" spans="1:8" x14ac:dyDescent="0.15">
      <c r="E13" s="8"/>
      <c r="F13" s="4"/>
      <c r="G13" s="4"/>
      <c r="H13" s="9"/>
    </row>
    <row r="14" spans="1:8" x14ac:dyDescent="0.15">
      <c r="D14" t="s">
        <v>1</v>
      </c>
      <c r="E14" s="8"/>
      <c r="F14" s="4" t="s">
        <v>3</v>
      </c>
      <c r="G14" s="4"/>
      <c r="H14" s="9"/>
    </row>
    <row r="15" spans="1:8" x14ac:dyDescent="0.15">
      <c r="E15" s="8"/>
      <c r="F15" s="4"/>
      <c r="G15" s="4"/>
      <c r="H15" s="27" t="s">
        <v>11</v>
      </c>
    </row>
    <row r="16" spans="1:8" x14ac:dyDescent="0.15">
      <c r="B16" s="20"/>
      <c r="D16" t="s">
        <v>2</v>
      </c>
      <c r="E16" s="10"/>
      <c r="F16" s="11"/>
      <c r="G16" s="11"/>
      <c r="H16" s="12"/>
    </row>
    <row r="17" spans="2:9" x14ac:dyDescent="0.15">
      <c r="E17" s="4"/>
      <c r="F17" s="4"/>
      <c r="G17" s="4"/>
      <c r="H17" s="4"/>
    </row>
    <row r="18" spans="2:9" x14ac:dyDescent="0.15">
      <c r="E18" s="4"/>
      <c r="F18" s="4"/>
      <c r="G18" s="4"/>
      <c r="H18" s="4"/>
    </row>
    <row r="19" spans="2:9" x14ac:dyDescent="0.15">
      <c r="E19" s="4"/>
      <c r="F19" s="4"/>
      <c r="G19" s="4"/>
      <c r="H19" s="4"/>
    </row>
    <row r="20" spans="2:9" ht="21" x14ac:dyDescent="0.15">
      <c r="B20" s="3" t="s">
        <v>4</v>
      </c>
      <c r="C20" s="1"/>
      <c r="D20" s="15">
        <f>F30</f>
        <v>75000</v>
      </c>
      <c r="E20" t="s">
        <v>5</v>
      </c>
      <c r="F20" t="s">
        <v>37</v>
      </c>
      <c r="H20" s="18">
        <f>ROUNDDOWN((D20/1.1)*0.1,0)</f>
        <v>6818</v>
      </c>
      <c r="I20" t="s">
        <v>21</v>
      </c>
    </row>
    <row r="22" spans="2:9" x14ac:dyDescent="0.15">
      <c r="B22" t="s">
        <v>30</v>
      </c>
    </row>
    <row r="24" spans="2:9" x14ac:dyDescent="0.15">
      <c r="B24" t="s">
        <v>6</v>
      </c>
    </row>
    <row r="26" spans="2:9" x14ac:dyDescent="0.15">
      <c r="C26" t="s">
        <v>23</v>
      </c>
      <c r="F26" s="17">
        <v>225000</v>
      </c>
      <c r="G26" t="s">
        <v>5</v>
      </c>
      <c r="H26" t="s">
        <v>29</v>
      </c>
    </row>
    <row r="27" spans="2:9" x14ac:dyDescent="0.15">
      <c r="C27" t="s">
        <v>36</v>
      </c>
      <c r="F27" s="16">
        <v>75000</v>
      </c>
      <c r="G27" t="s">
        <v>5</v>
      </c>
      <c r="H27" t="s">
        <v>7</v>
      </c>
    </row>
    <row r="28" spans="2:9" x14ac:dyDescent="0.15">
      <c r="C28" t="s">
        <v>18</v>
      </c>
      <c r="F28" s="2">
        <f>F26-F27</f>
        <v>150000</v>
      </c>
      <c r="G28" t="s">
        <v>5</v>
      </c>
      <c r="H28" t="s">
        <v>8</v>
      </c>
    </row>
    <row r="29" spans="2:9" x14ac:dyDescent="0.15">
      <c r="C29" s="26" t="s">
        <v>45</v>
      </c>
      <c r="F29" s="2">
        <f>ROUNDUP(F28*1/2,0)</f>
        <v>75000</v>
      </c>
      <c r="G29" t="s">
        <v>5</v>
      </c>
      <c r="H29" t="s">
        <v>40</v>
      </c>
    </row>
    <row r="30" spans="2:9" x14ac:dyDescent="0.15">
      <c r="C30" t="s">
        <v>49</v>
      </c>
      <c r="F30" s="2">
        <f>F28-F29</f>
        <v>75000</v>
      </c>
      <c r="G30" t="s">
        <v>5</v>
      </c>
      <c r="H30" t="s">
        <v>9</v>
      </c>
    </row>
    <row r="31" spans="2:9" x14ac:dyDescent="0.15">
      <c r="C31" t="s">
        <v>38</v>
      </c>
      <c r="F31" s="2">
        <f>ROUNDDOWN((F30/1.1)*0.1,0)</f>
        <v>6818</v>
      </c>
      <c r="G31" t="s">
        <v>5</v>
      </c>
      <c r="H31" t="s">
        <v>44</v>
      </c>
    </row>
    <row r="32" spans="2:9" x14ac:dyDescent="0.15">
      <c r="C32" t="s">
        <v>19</v>
      </c>
      <c r="F32" s="2">
        <f>+F30-F31</f>
        <v>68182</v>
      </c>
      <c r="G32" t="s">
        <v>5</v>
      </c>
      <c r="H32" t="s">
        <v>41</v>
      </c>
    </row>
    <row r="33" spans="2:9" x14ac:dyDescent="0.15">
      <c r="C33" t="s">
        <v>32</v>
      </c>
      <c r="F33" s="2">
        <f>ROUNDDOWN(F32*0.1021,0)</f>
        <v>6961</v>
      </c>
      <c r="G33" t="s">
        <v>5</v>
      </c>
      <c r="H33" t="s">
        <v>42</v>
      </c>
    </row>
    <row r="34" spans="2:9" x14ac:dyDescent="0.15">
      <c r="C34" t="s">
        <v>20</v>
      </c>
      <c r="F34" s="14">
        <f>+F30-F33</f>
        <v>68039</v>
      </c>
      <c r="G34" t="s">
        <v>5</v>
      </c>
      <c r="H34" t="s">
        <v>43</v>
      </c>
    </row>
    <row r="36" spans="2:9" x14ac:dyDescent="0.15">
      <c r="B36" t="s">
        <v>27</v>
      </c>
      <c r="C36" t="s">
        <v>14</v>
      </c>
      <c r="E36" s="16">
        <v>225000</v>
      </c>
      <c r="F36" t="s">
        <v>5</v>
      </c>
    </row>
    <row r="37" spans="2:9" x14ac:dyDescent="0.15">
      <c r="B37" t="s">
        <v>28</v>
      </c>
      <c r="C37" s="13" t="s">
        <v>15</v>
      </c>
      <c r="E37" s="19">
        <f>ROUNDDOWN(E36*2/3,0)</f>
        <v>150000</v>
      </c>
      <c r="F37" t="s">
        <v>16</v>
      </c>
      <c r="G37" s="21" t="s">
        <v>22</v>
      </c>
      <c r="H37" s="19">
        <f>F28</f>
        <v>150000</v>
      </c>
      <c r="I37" t="s">
        <v>5</v>
      </c>
    </row>
    <row r="38" spans="2:9" x14ac:dyDescent="0.15">
      <c r="C38" t="s">
        <v>17</v>
      </c>
      <c r="G38" s="22"/>
      <c r="H38" s="23"/>
    </row>
    <row r="39" spans="2:9" x14ac:dyDescent="0.15">
      <c r="C39" t="s">
        <v>50</v>
      </c>
    </row>
    <row r="43" spans="2:9" x14ac:dyDescent="0.15">
      <c r="C43" t="s">
        <v>12</v>
      </c>
      <c r="D43" t="s">
        <v>46</v>
      </c>
    </row>
    <row r="45" spans="2:9" x14ac:dyDescent="0.15">
      <c r="C45" t="s">
        <v>47</v>
      </c>
      <c r="D45" s="51" t="s">
        <v>3</v>
      </c>
      <c r="E45" s="52"/>
      <c r="F45" s="52"/>
      <c r="G45" s="53"/>
    </row>
    <row r="47" spans="2:9" x14ac:dyDescent="0.15">
      <c r="C47" t="s">
        <v>26</v>
      </c>
    </row>
    <row r="48" spans="2:9" x14ac:dyDescent="0.15">
      <c r="C48" t="s">
        <v>25</v>
      </c>
    </row>
    <row r="50" spans="2:8" x14ac:dyDescent="0.15">
      <c r="B50" s="4" t="s">
        <v>51</v>
      </c>
      <c r="C50" s="4"/>
      <c r="D50" s="4"/>
      <c r="E50" s="4"/>
      <c r="F50" s="4"/>
      <c r="G50" s="4"/>
      <c r="H50" s="4"/>
    </row>
    <row r="51" spans="2:8" x14ac:dyDescent="0.15">
      <c r="B51" s="11" t="s">
        <v>52</v>
      </c>
      <c r="C51" s="11"/>
      <c r="D51" s="11"/>
      <c r="E51" s="11"/>
      <c r="F51" s="11"/>
      <c r="G51" s="11"/>
      <c r="H51" s="29" t="s">
        <v>53</v>
      </c>
    </row>
    <row r="52" spans="2:8" x14ac:dyDescent="0.15">
      <c r="B52" s="30"/>
      <c r="C52" s="31"/>
      <c r="D52" s="31"/>
      <c r="E52" s="32" t="s">
        <v>65</v>
      </c>
      <c r="F52" s="32" t="s">
        <v>54</v>
      </c>
      <c r="G52" s="32" t="s">
        <v>55</v>
      </c>
      <c r="H52" s="33"/>
    </row>
    <row r="53" spans="2:8" x14ac:dyDescent="0.15">
      <c r="B53" s="34" t="s">
        <v>56</v>
      </c>
      <c r="C53" s="35"/>
      <c r="D53" s="35"/>
      <c r="E53" s="36">
        <v>225000</v>
      </c>
      <c r="F53" s="36"/>
      <c r="G53" s="36"/>
      <c r="H53" s="37"/>
    </row>
    <row r="54" spans="2:8" x14ac:dyDescent="0.15">
      <c r="B54" s="38" t="s">
        <v>57</v>
      </c>
      <c r="C54" s="39"/>
      <c r="D54" s="39"/>
      <c r="E54" s="40">
        <f>+ROUNDDOWN(E53*2/3,0)</f>
        <v>150000</v>
      </c>
      <c r="F54" s="40">
        <f>+ROUNDDOWN(E54*1/2,0)</f>
        <v>75000</v>
      </c>
      <c r="G54" s="40">
        <f>E54-F54</f>
        <v>75000</v>
      </c>
      <c r="H54" s="41" t="s">
        <v>58</v>
      </c>
    </row>
    <row r="55" spans="2:8" x14ac:dyDescent="0.15">
      <c r="B55" s="38" t="s">
        <v>38</v>
      </c>
      <c r="C55" s="39"/>
      <c r="D55" s="39"/>
      <c r="E55" s="40">
        <f>ROUNDDOWN(E54*10/110,0)</f>
        <v>13636</v>
      </c>
      <c r="F55" s="40">
        <f>ROUNDDOWN(F54*10/110,0)</f>
        <v>6818</v>
      </c>
      <c r="G55" s="40">
        <f>ROUNDDOWN(G54*10/110,0)</f>
        <v>6818</v>
      </c>
      <c r="H55" s="42"/>
    </row>
    <row r="56" spans="2:8" x14ac:dyDescent="0.15">
      <c r="B56" s="38" t="s">
        <v>19</v>
      </c>
      <c r="C56" s="39"/>
      <c r="D56" s="39"/>
      <c r="E56" s="40">
        <f>E54-E55</f>
        <v>136364</v>
      </c>
      <c r="F56" s="40">
        <f>F54-F55</f>
        <v>68182</v>
      </c>
      <c r="G56" s="40">
        <f>G54-G55</f>
        <v>68182</v>
      </c>
      <c r="H56" s="42"/>
    </row>
    <row r="57" spans="2:8" x14ac:dyDescent="0.15">
      <c r="B57" s="43" t="s">
        <v>59</v>
      </c>
      <c r="C57" s="44"/>
      <c r="D57" s="44"/>
      <c r="E57" s="45">
        <f>+ROUNDDOWN(E56*0.1021,0)</f>
        <v>13922</v>
      </c>
      <c r="F57" s="45">
        <f>+ROUNDDOWN(F56*0.1021,0)</f>
        <v>6961</v>
      </c>
      <c r="G57" s="45">
        <f>+ROUNDDOWN(G56*0.1021,0)</f>
        <v>6961</v>
      </c>
      <c r="H57" s="46"/>
    </row>
    <row r="58" spans="2:8" x14ac:dyDescent="0.15">
      <c r="B58" s="30" t="s">
        <v>60</v>
      </c>
      <c r="C58" s="31"/>
      <c r="D58" s="31"/>
      <c r="E58" s="47">
        <f>E54-E57</f>
        <v>136078</v>
      </c>
      <c r="F58" s="47">
        <f t="shared" ref="F58:G58" si="0">F54-F57</f>
        <v>68039</v>
      </c>
      <c r="G58" s="47">
        <f t="shared" si="0"/>
        <v>68039</v>
      </c>
      <c r="H58" s="48"/>
    </row>
  </sheetData>
  <mergeCells count="3">
    <mergeCell ref="B8:H8"/>
    <mergeCell ref="G6:H6"/>
    <mergeCell ref="D45:G45"/>
  </mergeCells>
  <phoneticPr fontId="2"/>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8"/>
  <sheetViews>
    <sheetView topLeftCell="A14" workbookViewId="0">
      <selection activeCell="D21" sqref="D21"/>
    </sheetView>
  </sheetViews>
  <sheetFormatPr defaultRowHeight="13.5" x14ac:dyDescent="0.15"/>
  <cols>
    <col min="4" max="4" width="10.5" bestFit="1" customWidth="1"/>
    <col min="5" max="7" width="10.625" customWidth="1"/>
    <col min="8" max="8" width="16.625" customWidth="1"/>
    <col min="9" max="9" width="3.625" customWidth="1"/>
  </cols>
  <sheetData>
    <row r="1" spans="1:8" x14ac:dyDescent="0.15">
      <c r="A1" t="s">
        <v>10</v>
      </c>
      <c r="H1" s="28" t="s">
        <v>66</v>
      </c>
    </row>
    <row r="2" spans="1:8" x14ac:dyDescent="0.15">
      <c r="F2" s="4"/>
      <c r="G2" s="4"/>
      <c r="H2" s="4"/>
    </row>
    <row r="3" spans="1:8" x14ac:dyDescent="0.15">
      <c r="F3" s="24"/>
      <c r="G3" s="25"/>
      <c r="H3" s="4"/>
    </row>
    <row r="6" spans="1:8" x14ac:dyDescent="0.15">
      <c r="A6" t="s">
        <v>39</v>
      </c>
      <c r="G6" s="50" t="s">
        <v>33</v>
      </c>
      <c r="H6" s="50"/>
    </row>
    <row r="8" spans="1:8" ht="21" x14ac:dyDescent="0.15">
      <c r="A8" s="49" t="s">
        <v>61</v>
      </c>
      <c r="B8" s="49"/>
      <c r="C8" s="49"/>
      <c r="D8" s="49"/>
      <c r="E8" s="49"/>
      <c r="F8" s="49"/>
      <c r="G8" s="49"/>
      <c r="H8" s="49"/>
    </row>
    <row r="12" spans="1:8" x14ac:dyDescent="0.15">
      <c r="D12" t="s">
        <v>0</v>
      </c>
      <c r="E12" s="5"/>
      <c r="F12" s="6"/>
      <c r="G12" s="6"/>
      <c r="H12" s="7"/>
    </row>
    <row r="13" spans="1:8" x14ac:dyDescent="0.15">
      <c r="E13" s="8"/>
      <c r="F13" s="4"/>
      <c r="G13" s="4"/>
      <c r="H13" s="9"/>
    </row>
    <row r="14" spans="1:8" x14ac:dyDescent="0.15">
      <c r="D14" t="s">
        <v>1</v>
      </c>
      <c r="E14" s="8"/>
      <c r="F14" s="4" t="s">
        <v>3</v>
      </c>
      <c r="G14" s="4"/>
      <c r="H14" s="9"/>
    </row>
    <row r="15" spans="1:8" x14ac:dyDescent="0.15">
      <c r="E15" s="8"/>
      <c r="F15" s="4"/>
      <c r="G15" s="4"/>
      <c r="H15" s="27" t="s">
        <v>11</v>
      </c>
    </row>
    <row r="16" spans="1:8" x14ac:dyDescent="0.15">
      <c r="B16" s="20"/>
      <c r="D16" t="s">
        <v>2</v>
      </c>
      <c r="E16" s="10"/>
      <c r="F16" s="11"/>
      <c r="G16" s="11"/>
      <c r="H16" s="12"/>
    </row>
    <row r="17" spans="2:9" x14ac:dyDescent="0.15">
      <c r="E17" s="4"/>
      <c r="F17" s="4"/>
      <c r="G17" s="4"/>
      <c r="H17" s="4"/>
    </row>
    <row r="18" spans="2:9" x14ac:dyDescent="0.15">
      <c r="E18" s="4"/>
      <c r="F18" s="4"/>
      <c r="G18" s="4"/>
      <c r="H18" s="4"/>
    </row>
    <row r="19" spans="2:9" x14ac:dyDescent="0.15">
      <c r="E19" s="4"/>
      <c r="F19" s="4"/>
      <c r="G19" s="4"/>
      <c r="H19" s="4"/>
    </row>
    <row r="20" spans="2:9" ht="21" x14ac:dyDescent="0.15">
      <c r="B20" s="3" t="s">
        <v>4</v>
      </c>
      <c r="C20" s="1"/>
      <c r="D20" s="15">
        <f>F30</f>
        <v>75000</v>
      </c>
      <c r="E20" t="s">
        <v>5</v>
      </c>
      <c r="F20" t="s">
        <v>37</v>
      </c>
      <c r="H20" s="18">
        <f>ROUNDDOWN((D20/1.1)*0.1,0)</f>
        <v>6818</v>
      </c>
      <c r="I20" t="s">
        <v>21</v>
      </c>
    </row>
    <row r="22" spans="2:9" x14ac:dyDescent="0.15">
      <c r="B22" t="s">
        <v>30</v>
      </c>
    </row>
    <row r="24" spans="2:9" x14ac:dyDescent="0.15">
      <c r="B24" t="s">
        <v>6</v>
      </c>
    </row>
    <row r="26" spans="2:9" x14ac:dyDescent="0.15">
      <c r="C26" t="s">
        <v>23</v>
      </c>
      <c r="F26" s="17">
        <v>225000</v>
      </c>
      <c r="G26" t="s">
        <v>5</v>
      </c>
      <c r="H26" t="s">
        <v>29</v>
      </c>
    </row>
    <row r="27" spans="2:9" x14ac:dyDescent="0.15">
      <c r="C27" t="s">
        <v>36</v>
      </c>
      <c r="F27" s="16">
        <v>75000</v>
      </c>
      <c r="G27" t="s">
        <v>5</v>
      </c>
      <c r="H27" t="s">
        <v>7</v>
      </c>
    </row>
    <row r="28" spans="2:9" x14ac:dyDescent="0.15">
      <c r="C28" t="s">
        <v>18</v>
      </c>
      <c r="F28" s="2">
        <f>F26-F27</f>
        <v>150000</v>
      </c>
      <c r="G28" t="s">
        <v>5</v>
      </c>
      <c r="H28" t="s">
        <v>8</v>
      </c>
    </row>
    <row r="29" spans="2:9" x14ac:dyDescent="0.15">
      <c r="C29" s="26" t="s">
        <v>62</v>
      </c>
      <c r="F29" s="16">
        <v>75000</v>
      </c>
      <c r="G29" t="s">
        <v>5</v>
      </c>
      <c r="H29" t="s">
        <v>40</v>
      </c>
    </row>
    <row r="30" spans="2:9" x14ac:dyDescent="0.15">
      <c r="C30" t="s">
        <v>63</v>
      </c>
      <c r="F30" s="2">
        <f>F28-F29</f>
        <v>75000</v>
      </c>
      <c r="G30" t="s">
        <v>5</v>
      </c>
      <c r="H30" t="s">
        <v>9</v>
      </c>
    </row>
    <row r="31" spans="2:9" x14ac:dyDescent="0.15">
      <c r="C31" t="s">
        <v>38</v>
      </c>
      <c r="F31" s="2">
        <f>ROUNDDOWN((F30/1.1)*0.1,0)</f>
        <v>6818</v>
      </c>
      <c r="G31" t="s">
        <v>5</v>
      </c>
      <c r="H31" t="s">
        <v>44</v>
      </c>
    </row>
    <row r="32" spans="2:9" x14ac:dyDescent="0.15">
      <c r="C32" t="s">
        <v>19</v>
      </c>
      <c r="F32" s="2">
        <f>+F30-F31</f>
        <v>68182</v>
      </c>
      <c r="G32" t="s">
        <v>5</v>
      </c>
      <c r="H32" t="s">
        <v>41</v>
      </c>
    </row>
    <row r="33" spans="2:9" x14ac:dyDescent="0.15">
      <c r="C33" t="s">
        <v>32</v>
      </c>
      <c r="F33" s="2">
        <f>ROUNDDOWN(F32*0.1021,0)</f>
        <v>6961</v>
      </c>
      <c r="G33" t="s">
        <v>5</v>
      </c>
      <c r="H33" t="s">
        <v>42</v>
      </c>
    </row>
    <row r="34" spans="2:9" x14ac:dyDescent="0.15">
      <c r="C34" t="s">
        <v>20</v>
      </c>
      <c r="F34" s="14">
        <f>+F30-F33</f>
        <v>68039</v>
      </c>
      <c r="G34" t="s">
        <v>5</v>
      </c>
      <c r="H34" t="s">
        <v>43</v>
      </c>
    </row>
    <row r="36" spans="2:9" x14ac:dyDescent="0.15">
      <c r="B36" t="s">
        <v>27</v>
      </c>
      <c r="C36" t="s">
        <v>14</v>
      </c>
      <c r="E36" s="16">
        <v>225000</v>
      </c>
      <c r="F36" t="s">
        <v>5</v>
      </c>
    </row>
    <row r="37" spans="2:9" x14ac:dyDescent="0.15">
      <c r="B37" t="s">
        <v>28</v>
      </c>
      <c r="C37" s="13" t="s">
        <v>15</v>
      </c>
      <c r="E37" s="19">
        <f>ROUNDDOWN(E36*2/3,0)</f>
        <v>150000</v>
      </c>
      <c r="F37" t="s">
        <v>16</v>
      </c>
      <c r="G37" s="21" t="s">
        <v>22</v>
      </c>
      <c r="H37" s="19">
        <f>F28</f>
        <v>150000</v>
      </c>
      <c r="I37" t="s">
        <v>5</v>
      </c>
    </row>
    <row r="38" spans="2:9" x14ac:dyDescent="0.15">
      <c r="C38" t="s">
        <v>17</v>
      </c>
      <c r="G38" s="22"/>
      <c r="H38" s="23"/>
    </row>
    <row r="39" spans="2:9" x14ac:dyDescent="0.15">
      <c r="C39" t="s">
        <v>50</v>
      </c>
    </row>
    <row r="43" spans="2:9" x14ac:dyDescent="0.15">
      <c r="C43" t="s">
        <v>12</v>
      </c>
      <c r="D43" t="s">
        <v>46</v>
      </c>
    </row>
    <row r="45" spans="2:9" x14ac:dyDescent="0.15">
      <c r="C45" t="s">
        <v>47</v>
      </c>
      <c r="D45" s="51" t="s">
        <v>3</v>
      </c>
      <c r="E45" s="52"/>
      <c r="F45" s="52"/>
      <c r="G45" s="53"/>
    </row>
    <row r="47" spans="2:9" x14ac:dyDescent="0.15">
      <c r="C47" t="s">
        <v>26</v>
      </c>
    </row>
    <row r="48" spans="2:9" x14ac:dyDescent="0.15">
      <c r="C48" t="s">
        <v>25</v>
      </c>
    </row>
    <row r="50" spans="2:8" x14ac:dyDescent="0.15">
      <c r="B50" s="4" t="s">
        <v>51</v>
      </c>
      <c r="C50" s="4"/>
      <c r="D50" s="4"/>
      <c r="E50" s="4"/>
      <c r="F50" s="4"/>
      <c r="G50" s="4"/>
      <c r="H50" s="4"/>
    </row>
    <row r="51" spans="2:8" x14ac:dyDescent="0.15">
      <c r="B51" s="11" t="s">
        <v>52</v>
      </c>
      <c r="C51" s="11"/>
      <c r="D51" s="11"/>
      <c r="E51" s="11"/>
      <c r="F51" s="11"/>
      <c r="G51" s="11"/>
      <c r="H51" s="29" t="s">
        <v>53</v>
      </c>
    </row>
    <row r="52" spans="2:8" x14ac:dyDescent="0.15">
      <c r="B52" s="30"/>
      <c r="C52" s="31"/>
      <c r="D52" s="31"/>
      <c r="E52" s="32" t="s">
        <v>65</v>
      </c>
      <c r="F52" s="32" t="s">
        <v>54</v>
      </c>
      <c r="G52" s="32" t="s">
        <v>55</v>
      </c>
      <c r="H52" s="33"/>
    </row>
    <row r="53" spans="2:8" x14ac:dyDescent="0.15">
      <c r="B53" s="34" t="s">
        <v>56</v>
      </c>
      <c r="C53" s="35"/>
      <c r="D53" s="35"/>
      <c r="E53" s="36">
        <v>225000</v>
      </c>
      <c r="F53" s="36"/>
      <c r="G53" s="36"/>
      <c r="H53" s="37"/>
    </row>
    <row r="54" spans="2:8" x14ac:dyDescent="0.15">
      <c r="B54" s="38" t="s">
        <v>57</v>
      </c>
      <c r="C54" s="39"/>
      <c r="D54" s="39"/>
      <c r="E54" s="40">
        <f>+ROUNDDOWN(E53*2/3,0)</f>
        <v>150000</v>
      </c>
      <c r="F54" s="40">
        <f>+ROUNDDOWN(E54*1/2,0)</f>
        <v>75000</v>
      </c>
      <c r="G54" s="40">
        <f>E54-F54</f>
        <v>75000</v>
      </c>
      <c r="H54" s="41" t="s">
        <v>58</v>
      </c>
    </row>
    <row r="55" spans="2:8" x14ac:dyDescent="0.15">
      <c r="B55" s="38" t="s">
        <v>38</v>
      </c>
      <c r="C55" s="39"/>
      <c r="D55" s="39"/>
      <c r="E55" s="40">
        <f>ROUNDDOWN(E54*10/110,0)</f>
        <v>13636</v>
      </c>
      <c r="F55" s="40">
        <f>ROUNDDOWN(F54*10/110,0)</f>
        <v>6818</v>
      </c>
      <c r="G55" s="40">
        <f>ROUNDDOWN(G54*10/110,0)</f>
        <v>6818</v>
      </c>
      <c r="H55" s="42"/>
    </row>
    <row r="56" spans="2:8" x14ac:dyDescent="0.15">
      <c r="B56" s="38" t="s">
        <v>19</v>
      </c>
      <c r="C56" s="39"/>
      <c r="D56" s="39"/>
      <c r="E56" s="40">
        <f>E54-E55</f>
        <v>136364</v>
      </c>
      <c r="F56" s="40">
        <f>F54-F55</f>
        <v>68182</v>
      </c>
      <c r="G56" s="40">
        <f>G54-G55</f>
        <v>68182</v>
      </c>
      <c r="H56" s="42"/>
    </row>
    <row r="57" spans="2:8" x14ac:dyDescent="0.15">
      <c r="B57" s="43" t="s">
        <v>59</v>
      </c>
      <c r="C57" s="44"/>
      <c r="D57" s="44"/>
      <c r="E57" s="45">
        <f>+ROUNDDOWN(E56*0.1021,0)</f>
        <v>13922</v>
      </c>
      <c r="F57" s="45">
        <f>+ROUNDDOWN(F56*0.1021,0)</f>
        <v>6961</v>
      </c>
      <c r="G57" s="45">
        <f>+ROUNDDOWN(G56*0.1021,0)</f>
        <v>6961</v>
      </c>
      <c r="H57" s="46"/>
    </row>
    <row r="58" spans="2:8" x14ac:dyDescent="0.15">
      <c r="B58" s="30" t="s">
        <v>60</v>
      </c>
      <c r="C58" s="31"/>
      <c r="D58" s="31"/>
      <c r="E58" s="47">
        <f>E54-E57</f>
        <v>136078</v>
      </c>
      <c r="F58" s="47">
        <f t="shared" ref="F58:G58" si="0">F54-F57</f>
        <v>68039</v>
      </c>
      <c r="G58" s="47">
        <f t="shared" si="0"/>
        <v>68039</v>
      </c>
      <c r="H58" s="48"/>
    </row>
  </sheetData>
  <mergeCells count="3">
    <mergeCell ref="G6:H6"/>
    <mergeCell ref="D45:G45"/>
    <mergeCell ref="A8:H8"/>
  </mergeCells>
  <phoneticPr fontId="2"/>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7"/>
  <sheetViews>
    <sheetView topLeftCell="A11" workbookViewId="0">
      <selection activeCell="D21" sqref="D21"/>
    </sheetView>
  </sheetViews>
  <sheetFormatPr defaultRowHeight="13.5" x14ac:dyDescent="0.15"/>
  <cols>
    <col min="3" max="3" width="9" customWidth="1"/>
    <col min="4" max="4" width="11" customWidth="1"/>
    <col min="5" max="5" width="9.125" customWidth="1"/>
    <col min="6" max="6" width="8.375" customWidth="1"/>
    <col min="7" max="7" width="11.25" customWidth="1"/>
    <col min="8" max="8" width="14.375" customWidth="1"/>
    <col min="9" max="9" width="5" customWidth="1"/>
  </cols>
  <sheetData>
    <row r="1" spans="1:8" x14ac:dyDescent="0.15">
      <c r="A1" t="s">
        <v>13</v>
      </c>
      <c r="H1" s="28" t="s">
        <v>66</v>
      </c>
    </row>
    <row r="2" spans="1:8" x14ac:dyDescent="0.15">
      <c r="F2" s="4"/>
      <c r="G2" s="4"/>
      <c r="H2" s="4"/>
    </row>
    <row r="3" spans="1:8" x14ac:dyDescent="0.15">
      <c r="F3" s="24"/>
      <c r="G3" s="25"/>
      <c r="H3" s="4"/>
    </row>
    <row r="6" spans="1:8" x14ac:dyDescent="0.15">
      <c r="A6" t="s">
        <v>39</v>
      </c>
      <c r="G6" s="54" t="s">
        <v>34</v>
      </c>
      <c r="H6" s="54"/>
    </row>
    <row r="8" spans="1:8" ht="21" x14ac:dyDescent="0.15">
      <c r="A8" s="49" t="s">
        <v>31</v>
      </c>
      <c r="B8" s="49"/>
      <c r="C8" s="49"/>
      <c r="D8" s="49"/>
      <c r="E8" s="49"/>
      <c r="F8" s="49"/>
      <c r="G8" s="49"/>
      <c r="H8" s="49"/>
    </row>
    <row r="12" spans="1:8" x14ac:dyDescent="0.15">
      <c r="D12" t="s">
        <v>0</v>
      </c>
      <c r="E12" s="5"/>
      <c r="F12" s="6"/>
      <c r="G12" s="6"/>
      <c r="H12" s="7"/>
    </row>
    <row r="13" spans="1:8" x14ac:dyDescent="0.15">
      <c r="E13" s="8"/>
      <c r="F13" s="4"/>
      <c r="G13" s="4"/>
      <c r="H13" s="9"/>
    </row>
    <row r="14" spans="1:8" x14ac:dyDescent="0.15">
      <c r="D14" t="s">
        <v>1</v>
      </c>
      <c r="E14" s="8"/>
      <c r="F14" s="4" t="s">
        <v>3</v>
      </c>
      <c r="G14" s="4"/>
      <c r="H14" s="9"/>
    </row>
    <row r="15" spans="1:8" x14ac:dyDescent="0.15">
      <c r="E15" s="8"/>
      <c r="F15" s="4"/>
      <c r="G15" s="4"/>
      <c r="H15" s="27" t="s">
        <v>11</v>
      </c>
    </row>
    <row r="16" spans="1:8" x14ac:dyDescent="0.15">
      <c r="D16" t="s">
        <v>2</v>
      </c>
      <c r="E16" s="10"/>
      <c r="F16" s="11"/>
      <c r="G16" s="11"/>
      <c r="H16" s="12"/>
    </row>
    <row r="17" spans="2:9" x14ac:dyDescent="0.15">
      <c r="E17" s="4"/>
      <c r="F17" s="4"/>
      <c r="G17" s="4"/>
      <c r="H17" s="4"/>
    </row>
    <row r="18" spans="2:9" x14ac:dyDescent="0.15">
      <c r="E18" s="4"/>
      <c r="F18" s="4"/>
      <c r="G18" s="4"/>
      <c r="H18" s="4"/>
    </row>
    <row r="19" spans="2:9" x14ac:dyDescent="0.15">
      <c r="E19" s="4"/>
      <c r="F19" s="4"/>
      <c r="G19" s="4"/>
    </row>
    <row r="20" spans="2:9" ht="21" x14ac:dyDescent="0.15">
      <c r="B20" s="3" t="s">
        <v>4</v>
      </c>
      <c r="C20" s="1"/>
      <c r="D20" s="15">
        <f>F30</f>
        <v>75000</v>
      </c>
      <c r="E20" t="s">
        <v>5</v>
      </c>
      <c r="F20" t="s">
        <v>35</v>
      </c>
      <c r="H20" s="18">
        <f>ROUNDDOWN((D20/1.1)*0.1,0)</f>
        <v>6818</v>
      </c>
      <c r="I20" t="s">
        <v>21</v>
      </c>
    </row>
    <row r="22" spans="2:9" x14ac:dyDescent="0.15">
      <c r="B22" t="s">
        <v>30</v>
      </c>
    </row>
    <row r="24" spans="2:9" x14ac:dyDescent="0.15">
      <c r="B24" t="s">
        <v>6</v>
      </c>
    </row>
    <row r="26" spans="2:9" x14ac:dyDescent="0.15">
      <c r="C26" t="s">
        <v>24</v>
      </c>
      <c r="F26" s="17">
        <v>225000</v>
      </c>
      <c r="G26" t="s">
        <v>5</v>
      </c>
    </row>
    <row r="27" spans="2:9" x14ac:dyDescent="0.15">
      <c r="C27" t="s">
        <v>36</v>
      </c>
      <c r="F27" s="16">
        <v>75000</v>
      </c>
      <c r="G27" t="s">
        <v>5</v>
      </c>
    </row>
    <row r="28" spans="2:9" x14ac:dyDescent="0.15">
      <c r="C28" t="s">
        <v>48</v>
      </c>
      <c r="F28" s="2">
        <f>F26-F27</f>
        <v>150000</v>
      </c>
      <c r="G28" t="s">
        <v>5</v>
      </c>
    </row>
    <row r="29" spans="2:9" x14ac:dyDescent="0.15">
      <c r="C29" s="26" t="s">
        <v>45</v>
      </c>
      <c r="F29" s="2">
        <f>ROUNDUP(F28*1/2,0)</f>
        <v>75000</v>
      </c>
      <c r="G29" t="s">
        <v>5</v>
      </c>
    </row>
    <row r="30" spans="2:9" x14ac:dyDescent="0.15">
      <c r="C30" t="s">
        <v>49</v>
      </c>
      <c r="F30" s="2">
        <f>F28-F29</f>
        <v>75000</v>
      </c>
      <c r="G30" t="s">
        <v>5</v>
      </c>
    </row>
    <row r="31" spans="2:9" x14ac:dyDescent="0.15">
      <c r="F31" s="1"/>
    </row>
    <row r="33" spans="2:9" x14ac:dyDescent="0.15">
      <c r="B33" t="s">
        <v>27</v>
      </c>
      <c r="C33" t="s">
        <v>14</v>
      </c>
      <c r="E33" s="16">
        <v>225000</v>
      </c>
      <c r="F33" t="s">
        <v>5</v>
      </c>
    </row>
    <row r="34" spans="2:9" x14ac:dyDescent="0.15">
      <c r="B34" t="s">
        <v>28</v>
      </c>
      <c r="C34" s="13" t="s">
        <v>15</v>
      </c>
      <c r="E34" s="19">
        <f>ROUNDDOWN(E33*2/3,0)</f>
        <v>150000</v>
      </c>
      <c r="F34" t="s">
        <v>16</v>
      </c>
      <c r="G34" s="21" t="s">
        <v>22</v>
      </c>
      <c r="H34" s="2">
        <f>F28</f>
        <v>150000</v>
      </c>
      <c r="I34" t="s">
        <v>5</v>
      </c>
    </row>
    <row r="35" spans="2:9" x14ac:dyDescent="0.15">
      <c r="C35" t="s">
        <v>17</v>
      </c>
      <c r="G35" s="22"/>
      <c r="H35" s="23"/>
    </row>
    <row r="36" spans="2:9" x14ac:dyDescent="0.15">
      <c r="C36" t="s">
        <v>50</v>
      </c>
    </row>
    <row r="41" spans="2:9" x14ac:dyDescent="0.15">
      <c r="C41" t="s">
        <v>12</v>
      </c>
      <c r="D41" t="s">
        <v>46</v>
      </c>
    </row>
    <row r="43" spans="2:9" x14ac:dyDescent="0.15">
      <c r="C43" t="s">
        <v>47</v>
      </c>
      <c r="D43" s="51" t="s">
        <v>3</v>
      </c>
      <c r="E43" s="52"/>
      <c r="F43" s="52"/>
      <c r="G43" s="53"/>
    </row>
    <row r="46" spans="2:9" x14ac:dyDescent="0.15">
      <c r="C46" t="s">
        <v>26</v>
      </c>
    </row>
    <row r="47" spans="2:9" x14ac:dyDescent="0.15">
      <c r="C47" t="s">
        <v>25</v>
      </c>
    </row>
  </sheetData>
  <mergeCells count="3">
    <mergeCell ref="G6:H6"/>
    <mergeCell ref="D43:G43"/>
    <mergeCell ref="A8:H8"/>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7"/>
  <sheetViews>
    <sheetView tabSelected="1" topLeftCell="A17" workbookViewId="0">
      <selection activeCell="H25" sqref="H25"/>
    </sheetView>
  </sheetViews>
  <sheetFormatPr defaultRowHeight="13.5" x14ac:dyDescent="0.15"/>
  <cols>
    <col min="3" max="3" width="9" customWidth="1"/>
    <col min="4" max="4" width="11" customWidth="1"/>
    <col min="5" max="5" width="9.125" customWidth="1"/>
    <col min="6" max="6" width="8.375" customWidth="1"/>
    <col min="7" max="7" width="11.25" customWidth="1"/>
    <col min="8" max="8" width="14.375" customWidth="1"/>
    <col min="9" max="9" width="5" customWidth="1"/>
  </cols>
  <sheetData>
    <row r="1" spans="1:8" x14ac:dyDescent="0.15">
      <c r="A1" t="s">
        <v>13</v>
      </c>
      <c r="H1" s="28" t="s">
        <v>66</v>
      </c>
    </row>
    <row r="2" spans="1:8" x14ac:dyDescent="0.15">
      <c r="F2" s="4"/>
      <c r="G2" s="4"/>
      <c r="H2" s="4"/>
    </row>
    <row r="3" spans="1:8" x14ac:dyDescent="0.15">
      <c r="F3" s="24"/>
      <c r="G3" s="25"/>
      <c r="H3" s="4"/>
    </row>
    <row r="6" spans="1:8" x14ac:dyDescent="0.15">
      <c r="A6" t="s">
        <v>39</v>
      </c>
      <c r="G6" s="54" t="s">
        <v>34</v>
      </c>
      <c r="H6" s="54"/>
    </row>
    <row r="8" spans="1:8" ht="21" x14ac:dyDescent="0.15">
      <c r="A8" s="49" t="s">
        <v>64</v>
      </c>
      <c r="B8" s="49"/>
      <c r="C8" s="49"/>
      <c r="D8" s="49"/>
      <c r="E8" s="49"/>
      <c r="F8" s="49"/>
      <c r="G8" s="49"/>
      <c r="H8" s="49"/>
    </row>
    <row r="12" spans="1:8" x14ac:dyDescent="0.15">
      <c r="D12" t="s">
        <v>0</v>
      </c>
      <c r="E12" s="5"/>
      <c r="F12" s="6"/>
      <c r="G12" s="6"/>
      <c r="H12" s="7"/>
    </row>
    <row r="13" spans="1:8" x14ac:dyDescent="0.15">
      <c r="E13" s="8"/>
      <c r="F13" s="4"/>
      <c r="G13" s="4"/>
      <c r="H13" s="9"/>
    </row>
    <row r="14" spans="1:8" x14ac:dyDescent="0.15">
      <c r="D14" t="s">
        <v>1</v>
      </c>
      <c r="E14" s="8"/>
      <c r="F14" s="4" t="s">
        <v>3</v>
      </c>
      <c r="G14" s="4"/>
      <c r="H14" s="9"/>
    </row>
    <row r="15" spans="1:8" x14ac:dyDescent="0.15">
      <c r="E15" s="8"/>
      <c r="F15" s="4"/>
      <c r="G15" s="4"/>
      <c r="H15" s="27" t="s">
        <v>11</v>
      </c>
    </row>
    <row r="16" spans="1:8" x14ac:dyDescent="0.15">
      <c r="D16" t="s">
        <v>2</v>
      </c>
      <c r="E16" s="10"/>
      <c r="F16" s="11"/>
      <c r="G16" s="11"/>
      <c r="H16" s="12"/>
    </row>
    <row r="17" spans="2:9" x14ac:dyDescent="0.15">
      <c r="E17" s="4"/>
      <c r="F17" s="4"/>
      <c r="G17" s="4"/>
      <c r="H17" s="4"/>
    </row>
    <row r="18" spans="2:9" x14ac:dyDescent="0.15">
      <c r="E18" s="4"/>
      <c r="F18" s="4"/>
      <c r="G18" s="4"/>
      <c r="H18" s="4"/>
    </row>
    <row r="19" spans="2:9" x14ac:dyDescent="0.15">
      <c r="E19" s="4"/>
      <c r="F19" s="4"/>
      <c r="G19" s="4"/>
    </row>
    <row r="20" spans="2:9" ht="21" x14ac:dyDescent="0.15">
      <c r="B20" s="3" t="s">
        <v>4</v>
      </c>
      <c r="C20" s="1"/>
      <c r="D20" s="15">
        <f>F30</f>
        <v>75000</v>
      </c>
      <c r="E20" t="s">
        <v>5</v>
      </c>
      <c r="F20" t="s">
        <v>35</v>
      </c>
      <c r="H20" s="18">
        <f>ROUNDDOWN((D20/1.1)*0.1,0)</f>
        <v>6818</v>
      </c>
      <c r="I20" t="s">
        <v>21</v>
      </c>
    </row>
    <row r="22" spans="2:9" x14ac:dyDescent="0.15">
      <c r="B22" t="s">
        <v>30</v>
      </c>
    </row>
    <row r="24" spans="2:9" x14ac:dyDescent="0.15">
      <c r="B24" t="s">
        <v>6</v>
      </c>
    </row>
    <row r="26" spans="2:9" x14ac:dyDescent="0.15">
      <c r="C26" t="s">
        <v>24</v>
      </c>
      <c r="F26" s="17">
        <v>225000</v>
      </c>
      <c r="G26" t="s">
        <v>5</v>
      </c>
    </row>
    <row r="27" spans="2:9" x14ac:dyDescent="0.15">
      <c r="C27" t="s">
        <v>36</v>
      </c>
      <c r="F27" s="16">
        <v>75000</v>
      </c>
      <c r="G27" t="s">
        <v>5</v>
      </c>
    </row>
    <row r="28" spans="2:9" x14ac:dyDescent="0.15">
      <c r="C28" t="s">
        <v>48</v>
      </c>
      <c r="F28" s="2">
        <f>F26-F27</f>
        <v>150000</v>
      </c>
      <c r="G28" t="s">
        <v>5</v>
      </c>
    </row>
    <row r="29" spans="2:9" x14ac:dyDescent="0.15">
      <c r="C29" s="26" t="s">
        <v>62</v>
      </c>
      <c r="F29" s="16">
        <v>75000</v>
      </c>
      <c r="G29" t="s">
        <v>5</v>
      </c>
    </row>
    <row r="30" spans="2:9" x14ac:dyDescent="0.15">
      <c r="C30" t="s">
        <v>63</v>
      </c>
      <c r="F30" s="2">
        <f>F28-F29</f>
        <v>75000</v>
      </c>
      <c r="G30" t="s">
        <v>5</v>
      </c>
    </row>
    <row r="31" spans="2:9" x14ac:dyDescent="0.15">
      <c r="F31" s="1"/>
    </row>
    <row r="33" spans="2:9" x14ac:dyDescent="0.15">
      <c r="B33" t="s">
        <v>27</v>
      </c>
      <c r="C33" t="s">
        <v>14</v>
      </c>
      <c r="E33" s="16">
        <v>225000</v>
      </c>
      <c r="F33" t="s">
        <v>5</v>
      </c>
    </row>
    <row r="34" spans="2:9" x14ac:dyDescent="0.15">
      <c r="B34" t="s">
        <v>28</v>
      </c>
      <c r="C34" s="13" t="s">
        <v>15</v>
      </c>
      <c r="E34" s="19">
        <f>ROUNDDOWN(E33*2/3,0)</f>
        <v>150000</v>
      </c>
      <c r="F34" t="s">
        <v>16</v>
      </c>
      <c r="G34" s="21" t="s">
        <v>22</v>
      </c>
      <c r="H34" s="2">
        <f>F28</f>
        <v>150000</v>
      </c>
      <c r="I34" t="s">
        <v>5</v>
      </c>
    </row>
    <row r="35" spans="2:9" x14ac:dyDescent="0.15">
      <c r="C35" t="s">
        <v>17</v>
      </c>
      <c r="G35" s="22"/>
      <c r="H35" s="23"/>
    </row>
    <row r="36" spans="2:9" x14ac:dyDescent="0.15">
      <c r="C36" t="s">
        <v>50</v>
      </c>
    </row>
    <row r="41" spans="2:9" x14ac:dyDescent="0.15">
      <c r="C41" t="s">
        <v>12</v>
      </c>
      <c r="D41" t="s">
        <v>46</v>
      </c>
    </row>
    <row r="43" spans="2:9" x14ac:dyDescent="0.15">
      <c r="C43" t="s">
        <v>47</v>
      </c>
      <c r="D43" s="51" t="s">
        <v>3</v>
      </c>
      <c r="E43" s="52"/>
      <c r="F43" s="52"/>
      <c r="G43" s="53"/>
    </row>
    <row r="46" spans="2:9" x14ac:dyDescent="0.15">
      <c r="C46" t="s">
        <v>26</v>
      </c>
    </row>
    <row r="47" spans="2:9" x14ac:dyDescent="0.15">
      <c r="C47" t="s">
        <v>25</v>
      </c>
    </row>
  </sheetData>
  <mergeCells count="3">
    <mergeCell ref="G6:H6"/>
    <mergeCell ref="A8:H8"/>
    <mergeCell ref="D43:G4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個人(10%) </vt:lpstr>
      <vt:lpstr>個人(10%)  (留保額分)</vt:lpstr>
      <vt:lpstr>法人(10%)</vt:lpstr>
      <vt:lpstr>法人(10%) (留保額分)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2022-08-03T02:11:48Z</dcterms:created>
  <dcterms:modified xsi:type="dcterms:W3CDTF">2022-08-03T02:12:03Z</dcterms:modified>
</cp:coreProperties>
</file>